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rosario\Desktop\Transparencia desde Septiembre 2012 hasta\Ejecución Presupuestaria\"/>
    </mc:Choice>
  </mc:AlternateContent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ejecucion!$A$1:$G$128</definedName>
    <definedName name="_xlnm.Print_Area" localSheetId="1">resumen!$A$1:$G$34</definedName>
    <definedName name="MyExchangeRate">#REF!</definedName>
    <definedName name="_xlnm.Print_Titles" localSheetId="0">ejecucion!$1:$21</definedName>
    <definedName name="_xlnm.Print_Titles" localSheetId="1">resumen!$1:$15</definedName>
  </definedNames>
  <calcPr calcId="152511"/>
</workbook>
</file>

<file path=xl/calcChain.xml><?xml version="1.0" encoding="utf-8"?>
<calcChain xmlns="http://schemas.openxmlformats.org/spreadsheetml/2006/main">
  <c r="G124" i="7" l="1"/>
  <c r="G121" i="7"/>
  <c r="G123" i="7"/>
  <c r="F112" i="7"/>
  <c r="F95" i="7"/>
  <c r="F107" i="7"/>
  <c r="F106" i="7" s="1"/>
  <c r="F115" i="7"/>
  <c r="F104" i="7" l="1"/>
  <c r="F103" i="7" s="1"/>
  <c r="F70" i="7" l="1"/>
  <c r="F69" i="7" s="1"/>
  <c r="F76" i="7" l="1"/>
  <c r="F86" i="7" l="1"/>
  <c r="F78" i="7" l="1"/>
  <c r="F75" i="7" s="1"/>
  <c r="F73" i="7"/>
  <c r="F72" i="7" s="1"/>
  <c r="F57" i="7" l="1"/>
  <c r="F88" i="7" l="1"/>
  <c r="F62" i="7" l="1"/>
  <c r="F84" i="7"/>
  <c r="F83" i="7" s="1"/>
  <c r="F117" i="7" l="1"/>
  <c r="F113" i="7"/>
  <c r="F101" i="7"/>
  <c r="F100" i="7" s="1"/>
  <c r="F98" i="7" l="1"/>
  <c r="F97" i="7" s="1"/>
  <c r="F93" i="7"/>
  <c r="F92" i="7" s="1"/>
  <c r="F81" i="7" l="1"/>
  <c r="F80" i="7" s="1"/>
  <c r="F64" i="7" l="1"/>
  <c r="F61" i="7" s="1"/>
  <c r="F33" i="7" l="1"/>
  <c r="F67" i="7" l="1"/>
  <c r="F66" i="7" s="1"/>
  <c r="F37" i="7" l="1"/>
  <c r="F31" i="7"/>
  <c r="F119" i="7" l="1"/>
  <c r="F110" i="7"/>
  <c r="F109" i="7" s="1"/>
  <c r="F91" i="7" s="1"/>
  <c r="F59" i="7"/>
  <c r="F26" i="7" l="1"/>
  <c r="F28" i="7" l="1"/>
  <c r="F25" i="7" s="1"/>
  <c r="F55" i="7" l="1"/>
  <c r="F53" i="7"/>
  <c r="F51" i="7"/>
  <c r="F49" i="7"/>
  <c r="F44" i="7"/>
  <c r="F42" i="7"/>
  <c r="F40" i="7"/>
  <c r="F36" i="7"/>
  <c r="F48" i="7" l="1"/>
  <c r="F47" i="7" s="1"/>
  <c r="F39" i="7"/>
  <c r="F24" i="7" s="1"/>
  <c r="G90" i="7" l="1"/>
  <c r="G46" i="7"/>
  <c r="G20" i="7"/>
  <c r="G26" i="8"/>
  <c r="G30" i="8" l="1"/>
  <c r="G25" i="8"/>
  <c r="G27" i="8" s="1"/>
  <c r="G31" i="8" l="1"/>
</calcChain>
</file>

<file path=xl/sharedStrings.xml><?xml version="1.0" encoding="utf-8"?>
<sst xmlns="http://schemas.openxmlformats.org/spreadsheetml/2006/main" count="218" uniqueCount="191">
  <si>
    <t>SOBRESUELDOS</t>
  </si>
  <si>
    <t>(En RD$)</t>
  </si>
  <si>
    <t>Electricidad</t>
  </si>
  <si>
    <t>SERVICIOS PERSONALES</t>
  </si>
  <si>
    <t>Cuenta</t>
  </si>
  <si>
    <t>Objeto</t>
  </si>
  <si>
    <t>Subcuenta</t>
  </si>
  <si>
    <t>Contribuciones al seguro de riesgo laboral</t>
  </si>
  <si>
    <t>DETALLE</t>
  </si>
  <si>
    <t>MONTO RD$</t>
  </si>
  <si>
    <t>Menos: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</si>
  <si>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</si>
  <si>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</si>
  <si>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</si>
  <si>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</si>
  <si>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</si>
  <si>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</si>
  <si>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</si>
  <si>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</si>
  <si>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</si>
  <si>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DESCRIPCIÓN DE CUENTAS</t>
  </si>
  <si>
    <t>DEPARTAMENTO ADMINISTRATIVO FINANCIERO</t>
  </si>
  <si>
    <t xml:space="preserve"> - Total de ingresos </t>
  </si>
  <si>
    <t>Servicios telefónico de larga distancia</t>
  </si>
  <si>
    <t>RESUMEN EJECUCIÓN PRESUPUESTARIA</t>
  </si>
  <si>
    <t>Teléfono local</t>
  </si>
  <si>
    <t>Sueldos al personal contratado y/o igualado</t>
  </si>
  <si>
    <t>2.1.1.2.01</t>
  </si>
  <si>
    <t>2.1.1.1.01</t>
  </si>
  <si>
    <t>Compensación servicios de Seguridad</t>
  </si>
  <si>
    <t>2.1.2.2.05</t>
  </si>
  <si>
    <t>2.1.5.1.01</t>
  </si>
  <si>
    <t>Contribuciones al seguro de pensiones</t>
  </si>
  <si>
    <t>2.1.5.2.01</t>
  </si>
  <si>
    <t>2.1.5.3.01</t>
  </si>
  <si>
    <t>2.2.1.2.01</t>
  </si>
  <si>
    <t>2.2.1.3.01</t>
  </si>
  <si>
    <t>Energía eléctrica</t>
  </si>
  <si>
    <t>2.2.1.6.01</t>
  </si>
  <si>
    <t>2.1.1</t>
  </si>
  <si>
    <t>2.1.2</t>
  </si>
  <si>
    <t>2.1.5</t>
  </si>
  <si>
    <t>2.2.1</t>
  </si>
  <si>
    <t>2.1.1.1</t>
  </si>
  <si>
    <t>2.1.1.2</t>
  </si>
  <si>
    <t>2.1.2.2</t>
  </si>
  <si>
    <t>2.1.5.1</t>
  </si>
  <si>
    <t>2.1.5.2</t>
  </si>
  <si>
    <t>2.1.5.3</t>
  </si>
  <si>
    <t>2.2.1.2</t>
  </si>
  <si>
    <t>2.2.1.3</t>
  </si>
  <si>
    <t>2.2.1.6</t>
  </si>
  <si>
    <t>Auxiliar</t>
  </si>
  <si>
    <t>Remuneraciones al personal fijo</t>
  </si>
  <si>
    <t xml:space="preserve"> Sueldos fijos</t>
  </si>
  <si>
    <t>REMUNERACIONES</t>
  </si>
  <si>
    <t>Compensación</t>
  </si>
  <si>
    <t>Remuneraciones al personal con carácter transitorio</t>
  </si>
  <si>
    <t>CONTRIBUCIONES A LA SEGURIDAD SOCIAL Y RIESGO LABORAL</t>
  </si>
  <si>
    <t>SERVICIOS BASICOS</t>
  </si>
  <si>
    <t>Subtotal Servicios Personales</t>
  </si>
  <si>
    <t>2.2.8</t>
  </si>
  <si>
    <t>OTROS SERVICIOS NO PERSONALES</t>
  </si>
  <si>
    <t>2.2.8.7</t>
  </si>
  <si>
    <t>Servicios Técnicos y Profesionales</t>
  </si>
  <si>
    <t>2.2.8.7.06</t>
  </si>
  <si>
    <t>Otros servicios técnicos profesionales</t>
  </si>
  <si>
    <t>2.1.1.2.06</t>
  </si>
  <si>
    <t>Jornales</t>
  </si>
  <si>
    <t>2.2.2</t>
  </si>
  <si>
    <t>PUBLICIDAD, IMPRESION Y ENCUADERNACION</t>
  </si>
  <si>
    <t>2.2.2.1</t>
  </si>
  <si>
    <t>2.2.2.1.01</t>
  </si>
  <si>
    <t>CONTRATACION DE SERVICIOS</t>
  </si>
  <si>
    <t>2.2.1.8</t>
  </si>
  <si>
    <t>Recolección de residuos sólidos</t>
  </si>
  <si>
    <t>2.2.1.8.01</t>
  </si>
  <si>
    <t>Subtotal Contratación de Servicios</t>
  </si>
  <si>
    <t xml:space="preserve">2.3.7 </t>
  </si>
  <si>
    <t>COMBUSTIBLES, LUBRICANTES, PRODUCTOS QUIMICOS Y CONEXOS</t>
  </si>
  <si>
    <t xml:space="preserve">2.3.7.1 </t>
  </si>
  <si>
    <t>Combustibles y lubricantes</t>
  </si>
  <si>
    <t>2.3.7.1.02</t>
  </si>
  <si>
    <t>MATERIALES Y SUMINISTROS</t>
  </si>
  <si>
    <t xml:space="preserve">2.3.9 </t>
  </si>
  <si>
    <t>PRODUCTOS Y UTILES VARIOS</t>
  </si>
  <si>
    <t xml:space="preserve">2.3.9.9 </t>
  </si>
  <si>
    <t>Productos y útiles varios n.i.p.</t>
  </si>
  <si>
    <t xml:space="preserve">2.3.9.9.01 </t>
  </si>
  <si>
    <t>Subtotal Materiales y Suministros</t>
  </si>
  <si>
    <t>2.1.1.4</t>
  </si>
  <si>
    <t>Sueldo Anual No. 13</t>
  </si>
  <si>
    <t>2.1.1.4.01</t>
  </si>
  <si>
    <t>2.2.8.6</t>
  </si>
  <si>
    <t>Organización de Eventos y Festividades</t>
  </si>
  <si>
    <t>2.2.5</t>
  </si>
  <si>
    <t>ALQUILERES Y RENTAS</t>
  </si>
  <si>
    <t>2.3.1</t>
  </si>
  <si>
    <t>ALIMENTOS Y PRODUCTOS AGROFORESTALES</t>
  </si>
  <si>
    <t>2.1.1.5</t>
  </si>
  <si>
    <t>2.1.1.5.01</t>
  </si>
  <si>
    <t>2.1.1.5.04</t>
  </si>
  <si>
    <t>Prestaciones Económicas</t>
  </si>
  <si>
    <t>Proporción de Vacaciones no Disfrutadas</t>
  </si>
  <si>
    <t>2.2.1.5</t>
  </si>
  <si>
    <t>2.2.1.5.01</t>
  </si>
  <si>
    <t>Servicios de Internet televisión por cable</t>
  </si>
  <si>
    <t>2.2.2.2</t>
  </si>
  <si>
    <t>Impresión y Encuadernación</t>
  </si>
  <si>
    <t>2.2.2.2.01</t>
  </si>
  <si>
    <t>2.2.3</t>
  </si>
  <si>
    <t>2.2.3.1</t>
  </si>
  <si>
    <t>2.2.3.1.01</t>
  </si>
  <si>
    <t>Viáticos Dentro del País</t>
  </si>
  <si>
    <t>VIATICOS</t>
  </si>
  <si>
    <t>2.2.7</t>
  </si>
  <si>
    <t>SERVICIOS DE CONSERVACION, REPARACIONES MENORES E INSTALACIONES TEMPORALES</t>
  </si>
  <si>
    <t>2.2.7.2</t>
  </si>
  <si>
    <t>2.2.7.2.06</t>
  </si>
  <si>
    <t>Mantenimiento y Reparacion de Maquinarias y Equipos</t>
  </si>
  <si>
    <t>Mantenimiento y Reparacion de Equipos de Transporte, Tracción y Elevación</t>
  </si>
  <si>
    <t>2.2.8.2</t>
  </si>
  <si>
    <t>Comisiones y gastos bancarios</t>
  </si>
  <si>
    <t>2.2.8.2.01</t>
  </si>
  <si>
    <t>Gasoil</t>
  </si>
  <si>
    <t>2.3.1.1</t>
  </si>
  <si>
    <t>Alimentos y bebidas para personas</t>
  </si>
  <si>
    <t xml:space="preserve">2.3.1.1.01 </t>
  </si>
  <si>
    <t>2.3.2</t>
  </si>
  <si>
    <t>2.3.2.3</t>
  </si>
  <si>
    <t>2.3.2.3.01</t>
  </si>
  <si>
    <t>Prendas de Vestir</t>
  </si>
  <si>
    <t>TEXTILES Y VESTUARIOS</t>
  </si>
  <si>
    <t>2.3.3</t>
  </si>
  <si>
    <t>2.3.3.3</t>
  </si>
  <si>
    <t>2.3.3.3.01</t>
  </si>
  <si>
    <t>Productos de Artes Gráficas</t>
  </si>
  <si>
    <t>PRODUCTOS DE PAPEL, CARTON E IMPRESOS</t>
  </si>
  <si>
    <t>2.3.9.1</t>
  </si>
  <si>
    <t>Material Para Limpieza</t>
  </si>
  <si>
    <t xml:space="preserve">2.3.9.1.01 </t>
  </si>
  <si>
    <t>2.3.9.6</t>
  </si>
  <si>
    <t>Productos Eléctricos y Afines</t>
  </si>
  <si>
    <t>Publicidad y Propaganda</t>
  </si>
  <si>
    <t>Período del 01/09/2017 al 30/09/2017</t>
  </si>
  <si>
    <t>BALANCE DISPONIBLE PARA COMPROMISOS PENDIENTES AL 1/09/2017</t>
  </si>
  <si>
    <t>TOTAL INGRESOS POR PARTIDAS PRESUPUESTARIAS, SEPTIEMBRE 2017</t>
  </si>
  <si>
    <t>2.2.1.7</t>
  </si>
  <si>
    <t>Agua</t>
  </si>
  <si>
    <t>2.2.1.7.01</t>
  </si>
  <si>
    <t>2.2.5.1</t>
  </si>
  <si>
    <t>Alquileres y rentas de edificios y locales</t>
  </si>
  <si>
    <t>2.2.5.1.01</t>
  </si>
  <si>
    <t>2.2.6</t>
  </si>
  <si>
    <t>SEGUROS</t>
  </si>
  <si>
    <t>2.2.6.9</t>
  </si>
  <si>
    <t>Otros Seguros</t>
  </si>
  <si>
    <t>2.2.6.9.01</t>
  </si>
  <si>
    <t>2.2.8.6.01</t>
  </si>
  <si>
    <t>Eventos Generales</t>
  </si>
  <si>
    <t>2.2.6.2</t>
  </si>
  <si>
    <t>Seguro de Bienes Muebles</t>
  </si>
  <si>
    <t>2.2.6.2.01</t>
  </si>
  <si>
    <t>2.2.4</t>
  </si>
  <si>
    <t>TRANSPORTE Y ALMACENAJE</t>
  </si>
  <si>
    <t>2.2.4.1</t>
  </si>
  <si>
    <t>Pasajes</t>
  </si>
  <si>
    <t>2.2.4.1.01</t>
  </si>
  <si>
    <t xml:space="preserve">2.3.9.6.01 </t>
  </si>
  <si>
    <t>2.3.1.3</t>
  </si>
  <si>
    <t>Productos Agroforestales y Pecuarios</t>
  </si>
  <si>
    <t xml:space="preserve">2.3.1.3.03 </t>
  </si>
  <si>
    <t>Productos Forestales</t>
  </si>
  <si>
    <t>2.3.5</t>
  </si>
  <si>
    <t>PRODUCTOS DE CUERO, CAUCHO Y PLASTICO</t>
  </si>
  <si>
    <t>2.3.5.3</t>
  </si>
  <si>
    <t>Llantas y Neumaticos</t>
  </si>
  <si>
    <t>2.3.5.3.01</t>
  </si>
  <si>
    <t xml:space="preserve">2.3.9.2 </t>
  </si>
  <si>
    <t>Utiles de Escritorio, Oficina, Infórmatica y de Enseñanza</t>
  </si>
  <si>
    <t xml:space="preserve">2.3.9.2.01 </t>
  </si>
  <si>
    <t>2.3.6</t>
  </si>
  <si>
    <t>2.3.6.2</t>
  </si>
  <si>
    <t>Productos de Loza</t>
  </si>
  <si>
    <t>2.3.6.2.02</t>
  </si>
  <si>
    <t>Productos de Vidrio, Loza y Porcelana</t>
  </si>
  <si>
    <t>PRODUCTOS DE MINERALES, METALICOS Y NO METALICOS</t>
  </si>
  <si>
    <t>Del 1ro. de septiembre al 30, 2017</t>
  </si>
  <si>
    <t>EJECUCIÓN PRESUPUESTARIA,  2017</t>
  </si>
  <si>
    <t xml:space="preserve"> - Balance disponible al 1/09/2017</t>
  </si>
  <si>
    <t>BALANCE  DISPONIBLE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</si>
</sst>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\-* #,##0.00_-;_-* &quot;-&quot;??_-;_-@_-"/>
    <numFmt numFmtId="165" formatCode="&quot;RD$&quot;#,##0.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</cellStyleXfs>
  <cellXfs count="88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64" fontId="3" fillId="0" borderId="0" xfId="1" applyFont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5" fillId="0" borderId="0" xfId="3" applyFont="1" applyBorder="1" applyAlignment="1">
      <alignment wrapText="1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64" fontId="3" fillId="0" borderId="0" xfId="1" applyFont="1" applyBorder="1"/>
    <xf numFmtId="0" fontId="2" fillId="0" borderId="0" xfId="0" applyFont="1" applyBorder="1" applyAlignment="1">
      <alignment horizontal="left"/>
    </xf>
    <xf numFmtId="164" fontId="2" fillId="0" borderId="0" xfId="1" applyFont="1" applyBorder="1"/>
    <xf numFmtId="0" fontId="3" fillId="0" borderId="0" xfId="0" applyFont="1" applyBorder="1" applyAlignment="1">
      <alignment horizontal="center"/>
    </xf>
    <xf numFmtId="0" fontId="5" fillId="0" borderId="0" xfId="0" applyFont="1" applyBorder="1"/>
    <xf numFmtId="0" fontId="8" fillId="0" borderId="0" xfId="0" applyFont="1" applyAlignment="1">
      <alignment horizontal="left"/>
    </xf>
    <xf numFmtId="165" fontId="5" fillId="0" borderId="0" xfId="1" applyNumberFormat="1" applyFont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64" fontId="5" fillId="0" borderId="0" xfId="1" applyFont="1" applyBorder="1" applyAlignment="1">
      <alignment horizontal="center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64" fontId="5" fillId="2" borderId="0" xfId="1" applyFont="1" applyFill="1" applyBorder="1"/>
    <xf numFmtId="164" fontId="5" fillId="2" borderId="3" xfId="1" applyFont="1" applyFill="1" applyBorder="1"/>
    <xf numFmtId="4" fontId="11" fillId="0" borderId="4" xfId="1" applyNumberFormat="1" applyFont="1" applyBorder="1" applyAlignment="1"/>
    <xf numFmtId="4" fontId="12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3" applyFont="1" applyBorder="1">
      <alignment wrapText="1"/>
    </xf>
    <xf numFmtId="0" fontId="2" fillId="0" borderId="0" xfId="0" applyFont="1" applyBorder="1" applyAlignment="1"/>
    <xf numFmtId="0" fontId="2" fillId="0" borderId="0" xfId="3" applyFont="1" applyBorder="1">
      <alignment wrapText="1"/>
    </xf>
    <xf numFmtId="43" fontId="2" fillId="0" borderId="0" xfId="2" applyFont="1" applyFill="1" applyBorder="1"/>
    <xf numFmtId="0" fontId="3" fillId="0" borderId="0" xfId="0" applyFont="1" applyBorder="1" applyAlignment="1"/>
    <xf numFmtId="43" fontId="3" fillId="0" borderId="0" xfId="2" applyFont="1" applyBorder="1"/>
    <xf numFmtId="164" fontId="12" fillId="0" borderId="0" xfId="1" applyFont="1"/>
    <xf numFmtId="0" fontId="1" fillId="0" borderId="0" xfId="0" applyFont="1" applyBorder="1" applyAlignment="1">
      <alignment horizontal="left"/>
    </xf>
    <xf numFmtId="14" fontId="1" fillId="0" borderId="0" xfId="3" applyNumberFormat="1" applyFont="1" applyAlignment="1">
      <alignment horizontal="left" wrapText="1"/>
    </xf>
    <xf numFmtId="0" fontId="1" fillId="0" borderId="0" xfId="3" applyFont="1" applyBorder="1">
      <alignment wrapText="1"/>
    </xf>
    <xf numFmtId="164" fontId="1" fillId="0" borderId="0" xfId="1" applyFont="1" applyBorder="1"/>
    <xf numFmtId="0" fontId="1" fillId="0" borderId="0" xfId="0" applyFont="1" applyBorder="1" applyAlignment="1"/>
    <xf numFmtId="43" fontId="1" fillId="0" borderId="0" xfId="2" applyFont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1" fillId="0" borderId="0" xfId="3" applyFont="1">
      <alignment wrapText="1"/>
    </xf>
    <xf numFmtId="0" fontId="1" fillId="0" borderId="0" xfId="3" applyFont="1" applyBorder="1" applyAlignment="1"/>
    <xf numFmtId="43" fontId="1" fillId="0" borderId="0" xfId="2" applyFont="1" applyBorder="1" applyAlignment="1"/>
    <xf numFmtId="164" fontId="1" fillId="0" borderId="0" xfId="1" applyFont="1"/>
    <xf numFmtId="0" fontId="1" fillId="0" borderId="0" xfId="3" applyFont="1" applyAlignment="1"/>
    <xf numFmtId="43" fontId="1" fillId="0" borderId="0" xfId="2" applyFont="1" applyAlignment="1"/>
    <xf numFmtId="0" fontId="2" fillId="0" borderId="0" xfId="3" applyFont="1" applyFill="1" applyBorder="1">
      <alignment wrapText="1"/>
    </xf>
    <xf numFmtId="0" fontId="1" fillId="0" borderId="0" xfId="3" applyFont="1" applyFill="1" applyBorder="1">
      <alignment wrapText="1"/>
    </xf>
    <xf numFmtId="164" fontId="1" fillId="0" borderId="0" xfId="1" applyFont="1" applyFill="1" applyBorder="1"/>
    <xf numFmtId="0" fontId="1" fillId="0" borderId="0" xfId="3" applyFont="1" applyFill="1" applyBorder="1" applyAlignment="1"/>
    <xf numFmtId="43" fontId="1" fillId="0" borderId="0" xfId="2" applyFont="1" applyFill="1" applyBorder="1" applyAlignment="1"/>
    <xf numFmtId="0" fontId="5" fillId="0" borderId="0" xfId="0" applyFont="1" applyBorder="1" applyAlignment="1">
      <alignment horizontal="center"/>
    </xf>
    <xf numFmtId="43" fontId="2" fillId="0" borderId="0" xfId="2" applyFont="1" applyFill="1" applyBorder="1" applyAlignment="1"/>
    <xf numFmtId="164" fontId="1" fillId="0" borderId="0" xfId="1" applyFont="1" applyAlignment="1"/>
    <xf numFmtId="0" fontId="2" fillId="0" borderId="0" xfId="0" applyFont="1" applyFill="1" applyBorder="1" applyAlignment="1">
      <alignment wrapText="1"/>
    </xf>
    <xf numFmtId="43" fontId="1" fillId="0" borderId="0" xfId="2" applyFont="1" applyFill="1" applyBorder="1"/>
    <xf numFmtId="0" fontId="1" fillId="0" borderId="0" xfId="3" applyFont="1" applyFill="1">
      <alignment wrapText="1"/>
    </xf>
    <xf numFmtId="164" fontId="1" fillId="0" borderId="0" xfId="1" applyFont="1" applyFill="1" applyAlignment="1"/>
    <xf numFmtId="43" fontId="13" fillId="0" borderId="0" xfId="0" applyNumberFormat="1" applyFont="1" applyBorder="1"/>
    <xf numFmtId="0" fontId="2" fillId="2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  <xf numFmtId="43" fontId="1" fillId="0" borderId="0" xfId="3" applyNumberFormat="1" applyFont="1">
      <alignment wrapText="1"/>
    </xf>
  </cellXfs>
  <cellStyles count="4">
    <cellStyle name="Comma_D2006" xfId="1"/>
    <cellStyle name="Millares" xfId="2" builtinId="3"/>
    <cellStyle name="Normal" xfId="0" builtinId="0"/>
    <cellStyle name="Normal_D200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1</xdr:row>
      <xdr:rowOff>0</xdr:rowOff>
    </xdr:from>
    <xdr:to>
      <xdr:col>4</xdr:col>
      <xdr:colOff>3343275</xdr:colOff>
      <xdr:row>12</xdr:row>
      <xdr:rowOff>104775</xdr:rowOff>
    </xdr:to>
    <xdr:pic>
      <xdr:nvPicPr>
        <xdr:cNvPr id="817281" name="2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16</xdr:row>
      <xdr:rowOff>0</xdr:rowOff>
    </xdr:from>
    <xdr:to>
      <xdr:col>7</xdr:col>
      <xdr:colOff>0</xdr:colOff>
      <xdr:row>16</xdr:row>
      <xdr:rowOff>0</xdr:rowOff>
    </xdr:to>
    <xdr:graphicFrame macro="">
      <xdr:nvGraphicFramePr>
        <xdr:cNvPr id="707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180975</xdr:colOff>
      <xdr:row>2</xdr:row>
      <xdr:rowOff>28575</xdr:rowOff>
    </xdr:from>
    <xdr:to>
      <xdr:col>4</xdr:col>
      <xdr:colOff>1152525</xdr:colOff>
      <xdr:row>9</xdr:row>
      <xdr:rowOff>180975</xdr:rowOff>
    </xdr:to>
    <xdr:pic>
      <xdr:nvPicPr>
        <xdr:cNvPr id="7075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33575" y="3524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6:I137"/>
  <sheetViews>
    <sheetView showZeros="0" zoomScaleNormal="100" workbookViewId="0">
      <selection activeCell="C9" sqref="C9"/>
    </sheetView>
  </sheetViews>
  <sheetFormatPr baseColWidth="10" defaultColWidth="11.42578125" defaultRowHeight="12.75" x14ac:dyDescent="0.2"/>
  <cols>
    <col min="1" max="1" width="6.42578125" style="2" customWidth="1"/>
    <col min="2" max="2" width="8.5703125" style="2" customWidth="1"/>
    <col min="3" max="3" width="11.28515625" style="2" bestFit="1" customWidth="1"/>
    <col min="4" max="4" width="9.28515625" style="2" bestFit="1" customWidth="1"/>
    <col min="5" max="5" width="66" style="3" bestFit="1" customWidth="1"/>
    <col min="6" max="6" width="14" style="3" bestFit="1" customWidth="1"/>
    <col min="7" max="7" width="18.85546875" style="3" bestFit="1" customWidth="1"/>
    <col min="8" max="8" width="18.140625" style="3" customWidth="1"/>
    <col min="9" max="9" width="17.42578125" style="60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 x14ac:dyDescent="0.25">
      <c r="A6" s="81"/>
      <c r="B6" s="81"/>
      <c r="C6" s="81"/>
      <c r="D6" s="81"/>
      <c r="E6" s="81"/>
      <c r="F6" s="81"/>
      <c r="G6" s="7"/>
      <c r="H6" s="7"/>
    </row>
    <row r="7" spans="1:8" x14ac:dyDescent="0.2">
      <c r="A7" s="4"/>
      <c r="B7" s="4"/>
      <c r="C7" s="4"/>
      <c r="D7" s="1"/>
    </row>
    <row r="8" spans="1:8" x14ac:dyDescent="0.2">
      <c r="A8" s="4"/>
      <c r="B8" s="4"/>
      <c r="C8" s="4"/>
      <c r="D8" s="1"/>
    </row>
    <row r="9" spans="1:8" x14ac:dyDescent="0.2">
      <c r="A9" s="4"/>
      <c r="B9" s="4"/>
      <c r="C9" s="4"/>
      <c r="D9" s="1"/>
    </row>
    <row r="10" spans="1:8" x14ac:dyDescent="0.2">
      <c r="A10" s="4"/>
      <c r="B10" s="4"/>
      <c r="C10" s="4"/>
      <c r="D10" s="1"/>
    </row>
    <row r="11" spans="1:8" x14ac:dyDescent="0.2">
      <c r="A11" s="4"/>
      <c r="B11" s="4"/>
      <c r="C11" s="4"/>
      <c r="D11" s="1"/>
    </row>
    <row r="12" spans="1:8" x14ac:dyDescent="0.2">
      <c r="A12" s="4"/>
      <c r="B12" s="4"/>
      <c r="C12" s="4"/>
      <c r="D12" s="1"/>
    </row>
    <row r="13" spans="1:8" x14ac:dyDescent="0.2">
      <c r="A13" s="4"/>
      <c r="B13" s="4"/>
      <c r="C13" s="4"/>
      <c r="D13" s="1"/>
    </row>
    <row r="14" spans="1:8" ht="15.75" x14ac:dyDescent="0.25">
      <c r="A14" s="80" t="s">
        <v>188</v>
      </c>
      <c r="B14" s="80"/>
      <c r="C14" s="80"/>
      <c r="D14" s="80"/>
      <c r="E14" s="80"/>
      <c r="F14" s="80"/>
      <c r="G14" s="80"/>
    </row>
    <row r="15" spans="1:8" ht="15.75" x14ac:dyDescent="0.25">
      <c r="A15" s="80" t="s">
        <v>144</v>
      </c>
      <c r="B15" s="80"/>
      <c r="C15" s="80"/>
      <c r="D15" s="80"/>
      <c r="E15" s="80"/>
      <c r="F15" s="80"/>
      <c r="G15" s="80"/>
    </row>
    <row r="16" spans="1:8" ht="15.75" x14ac:dyDescent="0.25">
      <c r="A16" s="80" t="s">
        <v>1</v>
      </c>
      <c r="B16" s="80"/>
      <c r="C16" s="80"/>
      <c r="D16" s="80"/>
      <c r="E16" s="80"/>
      <c r="F16" s="80"/>
      <c r="G16" s="80"/>
    </row>
    <row r="17" spans="1:9" ht="15.75" x14ac:dyDescent="0.25">
      <c r="A17" s="5"/>
      <c r="B17" s="5"/>
      <c r="C17" s="5"/>
      <c r="D17" s="11"/>
      <c r="E17" s="12"/>
      <c r="G17" s="32" t="s">
        <v>13</v>
      </c>
    </row>
    <row r="18" spans="1:9" ht="16.5" customHeight="1" x14ac:dyDescent="0.2">
      <c r="A18" s="52" t="s">
        <v>145</v>
      </c>
      <c r="B18" s="43"/>
      <c r="C18" s="13"/>
      <c r="D18" s="6"/>
      <c r="E18" s="14"/>
      <c r="G18" s="51">
        <v>162396359.33000001</v>
      </c>
      <c r="I18" s="78"/>
    </row>
    <row r="19" spans="1:9" ht="16.5" customHeight="1" thickBot="1" x14ac:dyDescent="0.25">
      <c r="A19" s="52" t="s">
        <v>146</v>
      </c>
      <c r="B19" s="43"/>
      <c r="C19" s="13"/>
      <c r="D19" s="6"/>
      <c r="E19" s="14"/>
      <c r="G19" s="42">
        <v>0</v>
      </c>
    </row>
    <row r="20" spans="1:9" ht="16.5" customHeight="1" thickBot="1" x14ac:dyDescent="0.3">
      <c r="A20" s="13" t="s">
        <v>18</v>
      </c>
      <c r="B20" s="13"/>
      <c r="C20" s="5"/>
      <c r="D20" s="11"/>
      <c r="E20" s="14"/>
      <c r="G20" s="41">
        <f>SUM(G18:G19)</f>
        <v>162396359.33000001</v>
      </c>
    </row>
    <row r="21" spans="1:9" ht="16.5" thickTop="1" x14ac:dyDescent="0.25">
      <c r="A21" s="13"/>
      <c r="B21" s="5"/>
      <c r="C21" s="5"/>
      <c r="D21" s="11"/>
      <c r="E21" s="14"/>
      <c r="F21" s="18"/>
    </row>
    <row r="22" spans="1:9" s="45" customFormat="1" x14ac:dyDescent="0.2">
      <c r="A22" s="79" t="s">
        <v>12</v>
      </c>
      <c r="B22" s="79"/>
      <c r="C22" s="79"/>
      <c r="D22" s="79"/>
      <c r="E22" s="79"/>
      <c r="F22" s="79"/>
      <c r="G22" s="12"/>
      <c r="H22" s="12"/>
      <c r="I22" s="54"/>
    </row>
    <row r="23" spans="1:9" s="45" customFormat="1" ht="15.75" x14ac:dyDescent="0.2">
      <c r="A23" s="33" t="s">
        <v>5</v>
      </c>
      <c r="B23" s="33" t="s">
        <v>4</v>
      </c>
      <c r="C23" s="33" t="s">
        <v>6</v>
      </c>
      <c r="D23" s="33" t="s">
        <v>52</v>
      </c>
      <c r="E23" s="34" t="s">
        <v>20</v>
      </c>
      <c r="F23" s="35">
        <v>2015</v>
      </c>
      <c r="G23" s="12"/>
      <c r="H23" s="12"/>
      <c r="I23" s="54"/>
    </row>
    <row r="24" spans="1:9" s="45" customFormat="1" ht="15.75" x14ac:dyDescent="0.25">
      <c r="A24" s="46">
        <v>2.1</v>
      </c>
      <c r="B24" s="47"/>
      <c r="E24" s="44" t="s">
        <v>3</v>
      </c>
      <c r="F24" s="48">
        <f>F25+F36+F39</f>
        <v>11109829.26</v>
      </c>
      <c r="G24" s="12"/>
      <c r="H24" s="61"/>
      <c r="I24" s="62"/>
    </row>
    <row r="25" spans="1:9" s="45" customFormat="1" x14ac:dyDescent="0.2">
      <c r="A25" s="47"/>
      <c r="B25" s="46" t="s">
        <v>39</v>
      </c>
      <c r="E25" s="46" t="s">
        <v>55</v>
      </c>
      <c r="F25" s="48">
        <f>F26+F28+F31+F33</f>
        <v>9288660</v>
      </c>
      <c r="G25" s="12"/>
      <c r="H25" s="61"/>
      <c r="I25" s="62"/>
    </row>
    <row r="26" spans="1:9" s="45" customFormat="1" x14ac:dyDescent="0.2">
      <c r="A26" s="47"/>
      <c r="B26" s="47"/>
      <c r="C26" s="49" t="s">
        <v>43</v>
      </c>
      <c r="E26" s="46" t="s">
        <v>53</v>
      </c>
      <c r="F26" s="48">
        <f>SUM(F27)</f>
        <v>7793100</v>
      </c>
      <c r="G26" s="12"/>
      <c r="H26" s="61"/>
      <c r="I26" s="62"/>
    </row>
    <row r="27" spans="1:9" s="45" customFormat="1" x14ac:dyDescent="0.2">
      <c r="A27" s="47"/>
      <c r="B27" s="47"/>
      <c r="D27" s="49" t="s">
        <v>28</v>
      </c>
      <c r="E27" s="45" t="s">
        <v>54</v>
      </c>
      <c r="F27" s="50">
        <v>7793100</v>
      </c>
      <c r="G27" s="12"/>
      <c r="H27" s="61"/>
      <c r="I27" s="62"/>
    </row>
    <row r="28" spans="1:9" s="45" customFormat="1" x14ac:dyDescent="0.2">
      <c r="A28" s="47"/>
      <c r="B28" s="47"/>
      <c r="C28" s="49" t="s">
        <v>44</v>
      </c>
      <c r="E28" s="46" t="s">
        <v>57</v>
      </c>
      <c r="F28" s="48">
        <f>SUM(F29:F30)</f>
        <v>1495560</v>
      </c>
      <c r="G28" s="12"/>
      <c r="H28" s="61"/>
      <c r="I28" s="62"/>
    </row>
    <row r="29" spans="1:9" s="45" customFormat="1" x14ac:dyDescent="0.2">
      <c r="A29" s="47"/>
      <c r="B29" s="47"/>
      <c r="D29" s="49" t="s">
        <v>27</v>
      </c>
      <c r="E29" s="49" t="s">
        <v>26</v>
      </c>
      <c r="F29" s="50">
        <v>1408560</v>
      </c>
      <c r="G29" s="12"/>
      <c r="H29" s="61"/>
      <c r="I29" s="62"/>
    </row>
    <row r="30" spans="1:9" s="45" customFormat="1" x14ac:dyDescent="0.2">
      <c r="A30" s="47"/>
      <c r="B30" s="47"/>
      <c r="D30" s="56" t="s">
        <v>67</v>
      </c>
      <c r="E30" s="56" t="s">
        <v>68</v>
      </c>
      <c r="F30" s="50">
        <v>87000</v>
      </c>
      <c r="G30" s="12"/>
      <c r="H30" s="61"/>
      <c r="I30" s="62"/>
    </row>
    <row r="31" spans="1:9" s="54" customFormat="1" x14ac:dyDescent="0.2">
      <c r="A31" s="47"/>
      <c r="B31" s="47"/>
      <c r="C31" s="58" t="s">
        <v>90</v>
      </c>
      <c r="D31" s="56"/>
      <c r="E31" s="46" t="s">
        <v>91</v>
      </c>
      <c r="F31" s="48">
        <f>SUM(F32:F32)</f>
        <v>0</v>
      </c>
      <c r="G31" s="55"/>
      <c r="H31" s="61"/>
      <c r="I31" s="62"/>
    </row>
    <row r="32" spans="1:9" s="54" customFormat="1" x14ac:dyDescent="0.2">
      <c r="A32" s="47"/>
      <c r="B32" s="47"/>
      <c r="D32" s="58" t="s">
        <v>92</v>
      </c>
      <c r="E32" s="56" t="s">
        <v>91</v>
      </c>
      <c r="F32" s="57">
        <v>0</v>
      </c>
      <c r="G32" s="55"/>
      <c r="H32" s="61"/>
      <c r="I32" s="62"/>
    </row>
    <row r="33" spans="1:9" s="54" customFormat="1" x14ac:dyDescent="0.2">
      <c r="A33" s="47"/>
      <c r="B33" s="47"/>
      <c r="C33" s="58" t="s">
        <v>99</v>
      </c>
      <c r="D33" s="56"/>
      <c r="E33" s="46" t="s">
        <v>102</v>
      </c>
      <c r="F33" s="48">
        <f>SUM(F34:F35)</f>
        <v>0</v>
      </c>
      <c r="G33" s="55"/>
      <c r="H33" s="61"/>
      <c r="I33" s="62"/>
    </row>
    <row r="34" spans="1:9" s="54" customFormat="1" x14ac:dyDescent="0.2">
      <c r="A34" s="47"/>
      <c r="B34" s="47"/>
      <c r="D34" s="58" t="s">
        <v>100</v>
      </c>
      <c r="E34" s="56" t="s">
        <v>102</v>
      </c>
      <c r="F34" s="57">
        <v>0</v>
      </c>
      <c r="G34" s="55"/>
      <c r="H34" s="61"/>
      <c r="I34" s="62"/>
    </row>
    <row r="35" spans="1:9" s="54" customFormat="1" x14ac:dyDescent="0.2">
      <c r="A35" s="47"/>
      <c r="B35" s="47"/>
      <c r="D35" s="58" t="s">
        <v>101</v>
      </c>
      <c r="E35" s="56" t="s">
        <v>103</v>
      </c>
      <c r="F35" s="57">
        <v>0</v>
      </c>
      <c r="G35" s="55"/>
      <c r="H35" s="61"/>
      <c r="I35" s="62"/>
    </row>
    <row r="36" spans="1:9" s="45" customFormat="1" x14ac:dyDescent="0.2">
      <c r="A36" s="47"/>
      <c r="B36" s="46" t="s">
        <v>40</v>
      </c>
      <c r="E36" s="46" t="s">
        <v>0</v>
      </c>
      <c r="F36" s="48">
        <f>F37</f>
        <v>451000</v>
      </c>
      <c r="G36" s="12"/>
      <c r="H36" s="61"/>
      <c r="I36" s="62"/>
    </row>
    <row r="37" spans="1:9" s="45" customFormat="1" x14ac:dyDescent="0.2">
      <c r="A37" s="47"/>
      <c r="B37" s="47"/>
      <c r="C37" s="49" t="s">
        <v>45</v>
      </c>
      <c r="E37" s="46" t="s">
        <v>56</v>
      </c>
      <c r="F37" s="48">
        <f>SUM(F38:F38)</f>
        <v>451000</v>
      </c>
      <c r="G37" s="12"/>
      <c r="H37" s="61"/>
      <c r="I37" s="62"/>
    </row>
    <row r="38" spans="1:9" s="45" customFormat="1" x14ac:dyDescent="0.2">
      <c r="A38" s="47"/>
      <c r="B38" s="47"/>
      <c r="D38" s="49" t="s">
        <v>30</v>
      </c>
      <c r="E38" s="49" t="s">
        <v>29</v>
      </c>
      <c r="F38" s="50">
        <v>451000</v>
      </c>
      <c r="G38" s="12"/>
      <c r="H38" s="61"/>
      <c r="I38" s="62"/>
    </row>
    <row r="39" spans="1:9" s="45" customFormat="1" x14ac:dyDescent="0.2">
      <c r="A39" s="47"/>
      <c r="B39" s="46" t="s">
        <v>41</v>
      </c>
      <c r="E39" s="46" t="s">
        <v>58</v>
      </c>
      <c r="F39" s="48">
        <f>F40+F42+F44</f>
        <v>1370169.26</v>
      </c>
      <c r="G39" s="12"/>
      <c r="H39" s="61"/>
      <c r="I39" s="62"/>
    </row>
    <row r="40" spans="1:9" s="45" customFormat="1" x14ac:dyDescent="0.2">
      <c r="A40" s="47"/>
      <c r="B40" s="47"/>
      <c r="C40" s="49" t="s">
        <v>46</v>
      </c>
      <c r="E40" s="46" t="s">
        <v>15</v>
      </c>
      <c r="F40" s="48">
        <f t="shared" ref="F40" si="0">SUM(F41)</f>
        <v>636416.1</v>
      </c>
      <c r="G40" s="12"/>
      <c r="H40" s="61"/>
      <c r="I40" s="62"/>
    </row>
    <row r="41" spans="1:9" s="45" customFormat="1" x14ac:dyDescent="0.2">
      <c r="A41" s="47"/>
      <c r="B41" s="47"/>
      <c r="D41" s="49" t="s">
        <v>31</v>
      </c>
      <c r="E41" s="49" t="s">
        <v>15</v>
      </c>
      <c r="F41" s="50">
        <v>636416.1</v>
      </c>
      <c r="G41" s="12"/>
      <c r="H41" s="69"/>
      <c r="I41" s="70"/>
    </row>
    <row r="42" spans="1:9" s="45" customFormat="1" x14ac:dyDescent="0.2">
      <c r="A42" s="47"/>
      <c r="B42" s="47"/>
      <c r="C42" s="49" t="s">
        <v>47</v>
      </c>
      <c r="E42" s="46" t="s">
        <v>32</v>
      </c>
      <c r="F42" s="48">
        <f t="shared" ref="F42" si="1">SUM(F43)</f>
        <v>650317.4</v>
      </c>
      <c r="G42" s="12"/>
      <c r="H42" s="69"/>
      <c r="I42" s="70"/>
    </row>
    <row r="43" spans="1:9" s="45" customFormat="1" x14ac:dyDescent="0.2">
      <c r="A43" s="47"/>
      <c r="B43" s="47"/>
      <c r="D43" s="49" t="s">
        <v>33</v>
      </c>
      <c r="E43" s="49" t="s">
        <v>32</v>
      </c>
      <c r="F43" s="50">
        <v>650317.4</v>
      </c>
      <c r="G43" s="12"/>
      <c r="H43" s="69"/>
      <c r="I43" s="70"/>
    </row>
    <row r="44" spans="1:9" s="45" customFormat="1" x14ac:dyDescent="0.2">
      <c r="A44" s="47"/>
      <c r="B44" s="47"/>
      <c r="C44" s="49" t="s">
        <v>48</v>
      </c>
      <c r="E44" s="46" t="s">
        <v>7</v>
      </c>
      <c r="F44" s="48">
        <f t="shared" ref="F44" si="2">SUM(F45)</f>
        <v>83435.759999999995</v>
      </c>
      <c r="G44" s="12"/>
      <c r="H44" s="61"/>
      <c r="I44" s="62"/>
    </row>
    <row r="45" spans="1:9" s="45" customFormat="1" x14ac:dyDescent="0.2">
      <c r="A45" s="47"/>
      <c r="B45" s="47"/>
      <c r="D45" s="49" t="s">
        <v>34</v>
      </c>
      <c r="E45" s="49" t="s">
        <v>7</v>
      </c>
      <c r="F45" s="50">
        <v>83435.759999999995</v>
      </c>
      <c r="G45" s="12"/>
      <c r="H45" s="61"/>
      <c r="I45" s="62"/>
    </row>
    <row r="46" spans="1:9" x14ac:dyDescent="0.2">
      <c r="A46" s="8"/>
      <c r="B46" s="8"/>
      <c r="C46" s="15"/>
      <c r="E46" s="6" t="s">
        <v>60</v>
      </c>
      <c r="F46" s="2"/>
      <c r="G46" s="12">
        <f>+F24</f>
        <v>11109829.26</v>
      </c>
      <c r="H46" s="64"/>
      <c r="I46" s="65"/>
    </row>
    <row r="47" spans="1:9" s="45" customFormat="1" ht="15.75" x14ac:dyDescent="0.25">
      <c r="A47" s="46">
        <v>2.2000000000000002</v>
      </c>
      <c r="B47" s="47"/>
      <c r="E47" s="44" t="s">
        <v>73</v>
      </c>
      <c r="F47" s="48">
        <f>+F48+F61+F66+F69+F72+F75+F80+F83</f>
        <v>32328335.759999998</v>
      </c>
      <c r="G47" s="12"/>
      <c r="H47" s="61"/>
      <c r="I47" s="62"/>
    </row>
    <row r="48" spans="1:9" s="45" customFormat="1" x14ac:dyDescent="0.2">
      <c r="A48" s="47"/>
      <c r="B48" s="46" t="s">
        <v>42</v>
      </c>
      <c r="E48" s="46" t="s">
        <v>59</v>
      </c>
      <c r="F48" s="48">
        <f>F49+F51+F53+F55+F57+F59</f>
        <v>2465612.42</v>
      </c>
      <c r="G48" s="12"/>
      <c r="H48" s="69"/>
      <c r="I48" s="70"/>
    </row>
    <row r="49" spans="1:9" s="45" customFormat="1" x14ac:dyDescent="0.2">
      <c r="A49" s="47"/>
      <c r="B49" s="47"/>
      <c r="C49" s="49" t="s">
        <v>49</v>
      </c>
      <c r="E49" s="46" t="s">
        <v>23</v>
      </c>
      <c r="F49" s="48">
        <f>SUM(F50)</f>
        <v>806893.37</v>
      </c>
      <c r="G49" s="12"/>
      <c r="H49" s="69"/>
      <c r="I49" s="70"/>
    </row>
    <row r="50" spans="1:9" s="45" customFormat="1" x14ac:dyDescent="0.2">
      <c r="A50" s="47"/>
      <c r="B50" s="47"/>
      <c r="D50" s="49" t="s">
        <v>35</v>
      </c>
      <c r="E50" s="49" t="s">
        <v>23</v>
      </c>
      <c r="F50" s="50">
        <v>806893.37</v>
      </c>
      <c r="G50" s="12"/>
      <c r="H50" s="69"/>
      <c r="I50" s="70"/>
    </row>
    <row r="51" spans="1:9" s="45" customFormat="1" x14ac:dyDescent="0.2">
      <c r="A51" s="47"/>
      <c r="B51" s="47"/>
      <c r="C51" s="49" t="s">
        <v>50</v>
      </c>
      <c r="E51" s="46" t="s">
        <v>25</v>
      </c>
      <c r="F51" s="48">
        <f t="shared" ref="F51" si="3">SUM(F52)</f>
        <v>502219.83</v>
      </c>
      <c r="G51" s="12"/>
      <c r="H51" s="69"/>
      <c r="I51" s="70"/>
    </row>
    <row r="52" spans="1:9" s="45" customFormat="1" x14ac:dyDescent="0.2">
      <c r="A52" s="47"/>
      <c r="B52" s="47"/>
      <c r="D52" s="49" t="s">
        <v>36</v>
      </c>
      <c r="E52" s="49" t="s">
        <v>25</v>
      </c>
      <c r="F52" s="50">
        <v>502219.83</v>
      </c>
      <c r="G52" s="12"/>
      <c r="H52" s="69"/>
      <c r="I52" s="70"/>
    </row>
    <row r="53" spans="1:9" s="45" customFormat="1" x14ac:dyDescent="0.2">
      <c r="A53" s="47"/>
      <c r="B53" s="47"/>
      <c r="C53" s="56" t="s">
        <v>104</v>
      </c>
      <c r="D53" s="54"/>
      <c r="E53" s="46" t="s">
        <v>106</v>
      </c>
      <c r="F53" s="48">
        <f t="shared" ref="F53" si="4">SUM(F54)</f>
        <v>470944.89</v>
      </c>
      <c r="G53" s="12"/>
      <c r="H53" s="61"/>
      <c r="I53" s="62"/>
    </row>
    <row r="54" spans="1:9" s="45" customFormat="1" x14ac:dyDescent="0.2">
      <c r="A54" s="47"/>
      <c r="B54" s="47"/>
      <c r="C54" s="54"/>
      <c r="D54" s="56" t="s">
        <v>105</v>
      </c>
      <c r="E54" s="56" t="s">
        <v>106</v>
      </c>
      <c r="F54" s="50">
        <v>470944.89</v>
      </c>
      <c r="G54" s="12"/>
      <c r="H54" s="69"/>
      <c r="I54" s="70"/>
    </row>
    <row r="55" spans="1:9" s="45" customFormat="1" x14ac:dyDescent="0.2">
      <c r="A55" s="47"/>
      <c r="B55" s="47"/>
      <c r="C55" s="49" t="s">
        <v>51</v>
      </c>
      <c r="E55" s="46" t="s">
        <v>2</v>
      </c>
      <c r="F55" s="48">
        <f t="shared" ref="F55" si="5">SUM(F56)</f>
        <v>682013.33</v>
      </c>
      <c r="G55" s="12"/>
      <c r="H55" s="69"/>
      <c r="I55" s="70"/>
    </row>
    <row r="56" spans="1:9" s="45" customFormat="1" x14ac:dyDescent="0.2">
      <c r="A56" s="47"/>
      <c r="B56" s="47"/>
      <c r="D56" s="49" t="s">
        <v>38</v>
      </c>
      <c r="E56" s="49" t="s">
        <v>37</v>
      </c>
      <c r="F56" s="50">
        <v>682013.33</v>
      </c>
      <c r="G56" s="12"/>
      <c r="H56" s="61"/>
      <c r="I56" s="62"/>
    </row>
    <row r="57" spans="1:9" s="67" customFormat="1" x14ac:dyDescent="0.2">
      <c r="A57" s="66"/>
      <c r="B57" s="66"/>
      <c r="C57" s="58" t="s">
        <v>147</v>
      </c>
      <c r="E57" s="59" t="s">
        <v>148</v>
      </c>
      <c r="F57" s="48">
        <f>SUM(F58)</f>
        <v>2938</v>
      </c>
      <c r="G57" s="68"/>
    </row>
    <row r="58" spans="1:9" s="67" customFormat="1" x14ac:dyDescent="0.2">
      <c r="A58" s="66"/>
      <c r="B58" s="66"/>
      <c r="D58" s="58" t="s">
        <v>149</v>
      </c>
      <c r="E58" s="58" t="s">
        <v>148</v>
      </c>
      <c r="F58" s="75">
        <v>2938</v>
      </c>
      <c r="G58" s="68"/>
    </row>
    <row r="59" spans="1:9" s="54" customFormat="1" x14ac:dyDescent="0.2">
      <c r="A59" s="47"/>
      <c r="B59" s="47"/>
      <c r="C59" s="56" t="s">
        <v>74</v>
      </c>
      <c r="E59" s="46" t="s">
        <v>75</v>
      </c>
      <c r="F59" s="48">
        <f t="shared" ref="F59" si="6">SUM(F60)</f>
        <v>603</v>
      </c>
      <c r="G59" s="55"/>
      <c r="H59" s="55"/>
    </row>
    <row r="60" spans="1:9" s="54" customFormat="1" x14ac:dyDescent="0.2">
      <c r="A60" s="47"/>
      <c r="B60" s="47"/>
      <c r="D60" s="56" t="s">
        <v>76</v>
      </c>
      <c r="E60" s="56" t="s">
        <v>75</v>
      </c>
      <c r="F60" s="57">
        <v>603</v>
      </c>
      <c r="G60" s="55"/>
      <c r="H60" s="55"/>
    </row>
    <row r="61" spans="1:9" s="54" customFormat="1" x14ac:dyDescent="0.2">
      <c r="A61" s="47"/>
      <c r="B61" s="46" t="s">
        <v>69</v>
      </c>
      <c r="E61" s="46" t="s">
        <v>70</v>
      </c>
      <c r="F61" s="48">
        <f>F62+F64</f>
        <v>300000</v>
      </c>
      <c r="G61" s="55"/>
      <c r="H61" s="55"/>
    </row>
    <row r="62" spans="1:9" s="54" customFormat="1" x14ac:dyDescent="0.2">
      <c r="A62" s="47"/>
      <c r="B62" s="47"/>
      <c r="C62" s="56" t="s">
        <v>71</v>
      </c>
      <c r="E62" s="59" t="s">
        <v>143</v>
      </c>
      <c r="F62" s="48">
        <f t="shared" ref="F62:F64" si="7">SUM(F63)</f>
        <v>300000</v>
      </c>
      <c r="G62" s="55"/>
      <c r="H62" s="55"/>
    </row>
    <row r="63" spans="1:9" s="54" customFormat="1" x14ac:dyDescent="0.2">
      <c r="A63" s="47"/>
      <c r="B63" s="47"/>
      <c r="D63" s="56" t="s">
        <v>72</v>
      </c>
      <c r="E63" s="58" t="s">
        <v>143</v>
      </c>
      <c r="F63" s="57">
        <v>300000</v>
      </c>
      <c r="G63" s="55"/>
      <c r="H63" s="55"/>
    </row>
    <row r="64" spans="1:9" s="54" customFormat="1" x14ac:dyDescent="0.2">
      <c r="A64" s="47"/>
      <c r="B64" s="47"/>
      <c r="C64" s="56" t="s">
        <v>107</v>
      </c>
      <c r="E64" s="46" t="s">
        <v>108</v>
      </c>
      <c r="F64" s="48">
        <f t="shared" si="7"/>
        <v>0</v>
      </c>
      <c r="G64" s="55"/>
      <c r="H64" s="55"/>
    </row>
    <row r="65" spans="1:8" s="54" customFormat="1" x14ac:dyDescent="0.2">
      <c r="A65" s="47"/>
      <c r="B65" s="47"/>
      <c r="D65" s="56" t="s">
        <v>109</v>
      </c>
      <c r="E65" s="58" t="s">
        <v>108</v>
      </c>
      <c r="F65" s="57">
        <v>0</v>
      </c>
      <c r="G65" s="55"/>
      <c r="H65" s="55"/>
    </row>
    <row r="66" spans="1:8" s="54" customFormat="1" x14ac:dyDescent="0.2">
      <c r="A66" s="47"/>
      <c r="B66" s="59" t="s">
        <v>110</v>
      </c>
      <c r="C66" s="67"/>
      <c r="D66" s="67"/>
      <c r="E66" s="74" t="s">
        <v>114</v>
      </c>
      <c r="F66" s="48">
        <f>+F67</f>
        <v>1412250</v>
      </c>
      <c r="G66" s="55"/>
      <c r="H66" s="55"/>
    </row>
    <row r="67" spans="1:8" s="54" customFormat="1" x14ac:dyDescent="0.2">
      <c r="A67" s="47"/>
      <c r="B67" s="66"/>
      <c r="C67" s="67" t="s">
        <v>111</v>
      </c>
      <c r="D67" s="58"/>
      <c r="E67" s="59" t="s">
        <v>113</v>
      </c>
      <c r="F67" s="48">
        <f>+F68</f>
        <v>1412250</v>
      </c>
      <c r="G67" s="55"/>
      <c r="H67" s="55"/>
    </row>
    <row r="68" spans="1:8" s="54" customFormat="1" x14ac:dyDescent="0.2">
      <c r="A68" s="47"/>
      <c r="B68" s="66"/>
      <c r="C68" s="67"/>
      <c r="D68" s="67" t="s">
        <v>112</v>
      </c>
      <c r="E68" s="58" t="s">
        <v>113</v>
      </c>
      <c r="F68" s="75">
        <v>1412250</v>
      </c>
      <c r="G68" s="55"/>
      <c r="H68" s="55"/>
    </row>
    <row r="69" spans="1:8" s="67" customFormat="1" x14ac:dyDescent="0.2">
      <c r="A69" s="66"/>
      <c r="B69" s="59" t="s">
        <v>163</v>
      </c>
      <c r="E69" s="74" t="s">
        <v>164</v>
      </c>
      <c r="F69" s="48">
        <f>F70</f>
        <v>161932.20000000001</v>
      </c>
      <c r="G69" s="68"/>
    </row>
    <row r="70" spans="1:8" s="67" customFormat="1" x14ac:dyDescent="0.2">
      <c r="A70" s="66"/>
      <c r="B70" s="66"/>
      <c r="C70" s="67" t="s">
        <v>165</v>
      </c>
      <c r="D70" s="58"/>
      <c r="E70" s="59" t="s">
        <v>166</v>
      </c>
      <c r="F70" s="48">
        <f>+F71</f>
        <v>161932.20000000001</v>
      </c>
      <c r="G70" s="68"/>
    </row>
    <row r="71" spans="1:8" s="67" customFormat="1" x14ac:dyDescent="0.2">
      <c r="A71" s="66"/>
      <c r="B71" s="66"/>
      <c r="D71" s="67" t="s">
        <v>167</v>
      </c>
      <c r="E71" s="58" t="s">
        <v>166</v>
      </c>
      <c r="F71" s="75">
        <v>161932.20000000001</v>
      </c>
      <c r="G71" s="68"/>
    </row>
    <row r="72" spans="1:8" s="67" customFormat="1" x14ac:dyDescent="0.2">
      <c r="A72" s="66"/>
      <c r="B72" s="59" t="s">
        <v>95</v>
      </c>
      <c r="E72" s="74" t="s">
        <v>96</v>
      </c>
      <c r="F72" s="48">
        <f>+F73</f>
        <v>216258</v>
      </c>
      <c r="G72" s="68"/>
    </row>
    <row r="73" spans="1:8" s="67" customFormat="1" x14ac:dyDescent="0.2">
      <c r="A73" s="66"/>
      <c r="B73" s="66"/>
      <c r="C73" s="67" t="s">
        <v>150</v>
      </c>
      <c r="D73" s="58"/>
      <c r="E73" s="59" t="s">
        <v>151</v>
      </c>
      <c r="F73" s="48">
        <f>+F74</f>
        <v>216258</v>
      </c>
      <c r="G73" s="68"/>
    </row>
    <row r="74" spans="1:8" s="67" customFormat="1" x14ac:dyDescent="0.2">
      <c r="A74" s="66"/>
      <c r="B74" s="66"/>
      <c r="D74" s="67" t="s">
        <v>152</v>
      </c>
      <c r="E74" s="58" t="s">
        <v>151</v>
      </c>
      <c r="F74" s="75">
        <v>216258</v>
      </c>
      <c r="G74" s="68"/>
    </row>
    <row r="75" spans="1:8" s="67" customFormat="1" x14ac:dyDescent="0.2">
      <c r="A75" s="66"/>
      <c r="B75" s="66" t="s">
        <v>153</v>
      </c>
      <c r="E75" s="74" t="s">
        <v>154</v>
      </c>
      <c r="F75" s="48">
        <f>F76+F78</f>
        <v>5294704.07</v>
      </c>
      <c r="G75" s="68"/>
    </row>
    <row r="76" spans="1:8" s="54" customFormat="1" x14ac:dyDescent="0.2">
      <c r="A76" s="47"/>
      <c r="B76" s="47"/>
      <c r="C76" s="54" t="s">
        <v>160</v>
      </c>
      <c r="E76" s="59" t="s">
        <v>161</v>
      </c>
      <c r="F76" s="48">
        <f>SUM(F77)</f>
        <v>2794704.07</v>
      </c>
      <c r="G76" s="55"/>
      <c r="H76" s="55"/>
    </row>
    <row r="77" spans="1:8" s="54" customFormat="1" x14ac:dyDescent="0.2">
      <c r="A77" s="47"/>
      <c r="B77" s="47"/>
      <c r="D77" s="54" t="s">
        <v>162</v>
      </c>
      <c r="E77" s="58" t="s">
        <v>161</v>
      </c>
      <c r="F77" s="57">
        <v>2794704.07</v>
      </c>
      <c r="G77" s="55"/>
      <c r="H77" s="55"/>
    </row>
    <row r="78" spans="1:8" s="67" customFormat="1" x14ac:dyDescent="0.2">
      <c r="A78" s="66"/>
      <c r="B78" s="66"/>
      <c r="C78" s="67" t="s">
        <v>155</v>
      </c>
      <c r="E78" s="59" t="s">
        <v>156</v>
      </c>
      <c r="F78" s="48">
        <f>SUM(F79)</f>
        <v>2500000</v>
      </c>
      <c r="G78" s="68"/>
    </row>
    <row r="79" spans="1:8" s="67" customFormat="1" x14ac:dyDescent="0.2">
      <c r="A79" s="66"/>
      <c r="B79" s="66"/>
      <c r="D79" s="67" t="s">
        <v>157</v>
      </c>
      <c r="E79" s="58" t="s">
        <v>156</v>
      </c>
      <c r="F79" s="75">
        <v>2500000</v>
      </c>
      <c r="G79" s="68"/>
    </row>
    <row r="80" spans="1:8" s="54" customFormat="1" ht="25.5" x14ac:dyDescent="0.2">
      <c r="A80" s="47"/>
      <c r="B80" s="66" t="s">
        <v>115</v>
      </c>
      <c r="C80" s="67"/>
      <c r="D80" s="67"/>
      <c r="E80" s="74" t="s">
        <v>116</v>
      </c>
      <c r="F80" s="48">
        <f>F81</f>
        <v>720083.71</v>
      </c>
      <c r="G80" s="55"/>
      <c r="H80" s="55"/>
    </row>
    <row r="81" spans="1:8" s="54" customFormat="1" x14ac:dyDescent="0.2">
      <c r="A81" s="47"/>
      <c r="B81" s="66"/>
      <c r="C81" s="67" t="s">
        <v>117</v>
      </c>
      <c r="D81" s="67"/>
      <c r="E81" s="59" t="s">
        <v>119</v>
      </c>
      <c r="F81" s="48">
        <f>SUM(F82)</f>
        <v>720083.71</v>
      </c>
      <c r="G81" s="55"/>
      <c r="H81" s="55"/>
    </row>
    <row r="82" spans="1:8" s="54" customFormat="1" x14ac:dyDescent="0.2">
      <c r="A82" s="47"/>
      <c r="B82" s="66"/>
      <c r="C82" s="67"/>
      <c r="D82" s="67" t="s">
        <v>118</v>
      </c>
      <c r="E82" s="58" t="s">
        <v>120</v>
      </c>
      <c r="F82" s="75">
        <v>720083.71</v>
      </c>
      <c r="G82" s="55"/>
      <c r="H82" s="55"/>
    </row>
    <row r="83" spans="1:8" s="54" customFormat="1" x14ac:dyDescent="0.2">
      <c r="A83" s="47"/>
      <c r="B83" s="46" t="s">
        <v>61</v>
      </c>
      <c r="E83" s="46" t="s">
        <v>62</v>
      </c>
      <c r="F83" s="48">
        <f>F84+F86+F88</f>
        <v>21757495.359999996</v>
      </c>
      <c r="G83" s="55"/>
      <c r="H83" s="55"/>
    </row>
    <row r="84" spans="1:8" s="67" customFormat="1" x14ac:dyDescent="0.2">
      <c r="A84" s="66"/>
      <c r="B84" s="66"/>
      <c r="C84" s="58" t="s">
        <v>121</v>
      </c>
      <c r="E84" s="59" t="s">
        <v>122</v>
      </c>
      <c r="F84" s="48">
        <f>SUM(F85)</f>
        <v>21363089.399999999</v>
      </c>
      <c r="G84" s="68"/>
      <c r="H84" s="68"/>
    </row>
    <row r="85" spans="1:8" s="67" customFormat="1" x14ac:dyDescent="0.2">
      <c r="A85" s="66"/>
      <c r="B85" s="66"/>
      <c r="D85" s="58" t="s">
        <v>123</v>
      </c>
      <c r="E85" s="58" t="s">
        <v>122</v>
      </c>
      <c r="F85" s="75">
        <v>21363089.399999999</v>
      </c>
      <c r="G85" s="68"/>
      <c r="H85" s="68"/>
    </row>
    <row r="86" spans="1:8" s="67" customFormat="1" x14ac:dyDescent="0.2">
      <c r="A86" s="66"/>
      <c r="B86" s="66"/>
      <c r="C86" s="58" t="s">
        <v>93</v>
      </c>
      <c r="E86" s="59" t="s">
        <v>94</v>
      </c>
      <c r="F86" s="48">
        <f>SUM(F87)</f>
        <v>326392.71999999997</v>
      </c>
      <c r="G86" s="68"/>
    </row>
    <row r="87" spans="1:8" s="67" customFormat="1" x14ac:dyDescent="0.2">
      <c r="A87" s="66"/>
      <c r="B87" s="66"/>
      <c r="D87" s="58" t="s">
        <v>158</v>
      </c>
      <c r="E87" s="58" t="s">
        <v>159</v>
      </c>
      <c r="F87" s="75">
        <v>326392.71999999997</v>
      </c>
      <c r="G87" s="68"/>
    </row>
    <row r="88" spans="1:8" s="54" customFormat="1" x14ac:dyDescent="0.2">
      <c r="A88" s="47"/>
      <c r="B88" s="47"/>
      <c r="C88" s="56" t="s">
        <v>63</v>
      </c>
      <c r="E88" s="46" t="s">
        <v>64</v>
      </c>
      <c r="F88" s="48">
        <f>SUM(F89)</f>
        <v>68013.240000000005</v>
      </c>
      <c r="G88" s="55"/>
      <c r="H88" s="55"/>
    </row>
    <row r="89" spans="1:8" s="54" customFormat="1" x14ac:dyDescent="0.2">
      <c r="A89" s="47"/>
      <c r="B89" s="47"/>
      <c r="D89" s="56" t="s">
        <v>65</v>
      </c>
      <c r="E89" s="56" t="s">
        <v>66</v>
      </c>
      <c r="F89" s="57">
        <v>68013.240000000005</v>
      </c>
      <c r="G89" s="55"/>
      <c r="H89" s="55"/>
    </row>
    <row r="90" spans="1:8" x14ac:dyDescent="0.2">
      <c r="A90" s="8"/>
      <c r="B90" s="8"/>
      <c r="C90" s="15"/>
      <c r="E90" s="6" t="s">
        <v>77</v>
      </c>
      <c r="F90" s="2"/>
      <c r="G90" s="12">
        <f>+F47</f>
        <v>32328335.759999998</v>
      </c>
    </row>
    <row r="91" spans="1:8" s="54" customFormat="1" ht="15.75" x14ac:dyDescent="0.25">
      <c r="A91" s="46">
        <v>2.2999999999999998</v>
      </c>
      <c r="B91" s="47"/>
      <c r="E91" s="71" t="s">
        <v>83</v>
      </c>
      <c r="F91" s="48">
        <f>F92+F97+F100+F103+F106+F109+F112</f>
        <v>2941485.83</v>
      </c>
      <c r="G91" s="55"/>
      <c r="H91" s="55"/>
    </row>
    <row r="92" spans="1:8" s="67" customFormat="1" x14ac:dyDescent="0.2">
      <c r="A92" s="66"/>
      <c r="B92" s="59" t="s">
        <v>97</v>
      </c>
      <c r="E92" s="59" t="s">
        <v>98</v>
      </c>
      <c r="F92" s="48">
        <f>+F93+F95</f>
        <v>948682.23</v>
      </c>
      <c r="G92" s="68"/>
      <c r="H92" s="68"/>
    </row>
    <row r="93" spans="1:8" s="76" customFormat="1" x14ac:dyDescent="0.2">
      <c r="A93" s="67"/>
      <c r="B93" s="69"/>
      <c r="C93" s="58" t="s">
        <v>125</v>
      </c>
      <c r="D93" s="69"/>
      <c r="E93" s="66" t="s">
        <v>126</v>
      </c>
      <c r="F93" s="72">
        <f>F94</f>
        <v>899768.23</v>
      </c>
      <c r="H93" s="77"/>
    </row>
    <row r="94" spans="1:8" s="67" customFormat="1" x14ac:dyDescent="0.2">
      <c r="A94" s="66"/>
      <c r="B94" s="66"/>
      <c r="D94" s="58" t="s">
        <v>127</v>
      </c>
      <c r="E94" s="67" t="s">
        <v>126</v>
      </c>
      <c r="F94" s="70">
        <v>899768.23</v>
      </c>
      <c r="G94" s="68"/>
      <c r="H94" s="68"/>
    </row>
    <row r="95" spans="1:8" s="76" customFormat="1" x14ac:dyDescent="0.2">
      <c r="A95" s="67"/>
      <c r="B95" s="69"/>
      <c r="C95" s="58" t="s">
        <v>169</v>
      </c>
      <c r="D95" s="69"/>
      <c r="E95" s="66" t="s">
        <v>170</v>
      </c>
      <c r="F95" s="72">
        <f>+F96</f>
        <v>48914</v>
      </c>
      <c r="H95" s="77"/>
    </row>
    <row r="96" spans="1:8" s="67" customFormat="1" x14ac:dyDescent="0.2">
      <c r="A96" s="66"/>
      <c r="B96" s="66"/>
      <c r="D96" s="58" t="s">
        <v>171</v>
      </c>
      <c r="E96" s="67" t="s">
        <v>172</v>
      </c>
      <c r="F96" s="70">
        <v>48914</v>
      </c>
      <c r="G96" s="68"/>
      <c r="H96" s="68"/>
    </row>
    <row r="97" spans="1:8" s="67" customFormat="1" x14ac:dyDescent="0.2">
      <c r="A97" s="66"/>
      <c r="B97" s="59" t="s">
        <v>128</v>
      </c>
      <c r="E97" s="59" t="s">
        <v>132</v>
      </c>
      <c r="F97" s="48">
        <f>SUM(F98)</f>
        <v>96615</v>
      </c>
      <c r="G97" s="68"/>
      <c r="H97" s="68"/>
    </row>
    <row r="98" spans="1:8" s="67" customFormat="1" x14ac:dyDescent="0.2">
      <c r="A98" s="66"/>
      <c r="B98" s="69"/>
      <c r="C98" s="58" t="s">
        <v>129</v>
      </c>
      <c r="D98" s="69"/>
      <c r="E98" s="66" t="s">
        <v>131</v>
      </c>
      <c r="F98" s="72">
        <f>F99</f>
        <v>96615</v>
      </c>
      <c r="G98" s="68"/>
      <c r="H98" s="68"/>
    </row>
    <row r="99" spans="1:8" s="67" customFormat="1" x14ac:dyDescent="0.2">
      <c r="A99" s="66"/>
      <c r="B99" s="66"/>
      <c r="D99" s="58" t="s">
        <v>130</v>
      </c>
      <c r="E99" s="67" t="s">
        <v>131</v>
      </c>
      <c r="F99" s="70">
        <v>96615</v>
      </c>
      <c r="G99" s="68"/>
      <c r="H99" s="68"/>
    </row>
    <row r="100" spans="1:8" s="67" customFormat="1" x14ac:dyDescent="0.2">
      <c r="A100" s="66"/>
      <c r="B100" s="59" t="s">
        <v>133</v>
      </c>
      <c r="E100" s="59" t="s">
        <v>137</v>
      </c>
      <c r="F100" s="48">
        <f>SUM(F101)</f>
        <v>10089.299999999999</v>
      </c>
      <c r="G100" s="68"/>
      <c r="H100" s="68"/>
    </row>
    <row r="101" spans="1:8" s="67" customFormat="1" x14ac:dyDescent="0.2">
      <c r="A101" s="66"/>
      <c r="B101" s="69"/>
      <c r="C101" s="58" t="s">
        <v>134</v>
      </c>
      <c r="D101" s="69"/>
      <c r="E101" s="66" t="s">
        <v>136</v>
      </c>
      <c r="F101" s="72">
        <f>F102</f>
        <v>10089.299999999999</v>
      </c>
      <c r="G101" s="68"/>
      <c r="H101" s="68"/>
    </row>
    <row r="102" spans="1:8" s="67" customFormat="1" x14ac:dyDescent="0.2">
      <c r="A102" s="66"/>
      <c r="B102" s="66"/>
      <c r="D102" s="58" t="s">
        <v>135</v>
      </c>
      <c r="E102" s="67" t="s">
        <v>136</v>
      </c>
      <c r="F102" s="70">
        <v>10089.299999999999</v>
      </c>
      <c r="G102" s="68"/>
      <c r="H102" s="68"/>
    </row>
    <row r="103" spans="1:8" s="67" customFormat="1" x14ac:dyDescent="0.2">
      <c r="A103" s="66"/>
      <c r="B103" s="59" t="s">
        <v>173</v>
      </c>
      <c r="E103" s="59" t="s">
        <v>174</v>
      </c>
      <c r="F103" s="48">
        <f>SUM(F104)</f>
        <v>102442.18</v>
      </c>
      <c r="G103" s="68"/>
    </row>
    <row r="104" spans="1:8" s="67" customFormat="1" x14ac:dyDescent="0.2">
      <c r="A104" s="66"/>
      <c r="B104" s="69"/>
      <c r="C104" s="58" t="s">
        <v>175</v>
      </c>
      <c r="D104" s="69"/>
      <c r="E104" s="59" t="s">
        <v>176</v>
      </c>
      <c r="F104" s="72">
        <f>F105</f>
        <v>102442.18</v>
      </c>
      <c r="G104" s="68"/>
    </row>
    <row r="105" spans="1:8" s="67" customFormat="1" x14ac:dyDescent="0.2">
      <c r="A105" s="66"/>
      <c r="B105" s="66"/>
      <c r="D105" s="58" t="s">
        <v>177</v>
      </c>
      <c r="E105" s="58" t="s">
        <v>176</v>
      </c>
      <c r="F105" s="70">
        <v>102442.18</v>
      </c>
      <c r="G105" s="68"/>
    </row>
    <row r="106" spans="1:8" s="67" customFormat="1" x14ac:dyDescent="0.2">
      <c r="A106" s="66"/>
      <c r="B106" s="59" t="s">
        <v>181</v>
      </c>
      <c r="E106" s="59" t="s">
        <v>186</v>
      </c>
      <c r="F106" s="48">
        <f>SUM(F107)</f>
        <v>49835</v>
      </c>
      <c r="G106" s="68"/>
    </row>
    <row r="107" spans="1:8" s="67" customFormat="1" x14ac:dyDescent="0.2">
      <c r="A107" s="66"/>
      <c r="B107" s="69"/>
      <c r="C107" s="58" t="s">
        <v>182</v>
      </c>
      <c r="D107" s="69"/>
      <c r="E107" s="59" t="s">
        <v>185</v>
      </c>
      <c r="F107" s="72">
        <f>F108</f>
        <v>49835</v>
      </c>
      <c r="G107" s="68"/>
    </row>
    <row r="108" spans="1:8" s="67" customFormat="1" x14ac:dyDescent="0.2">
      <c r="A108" s="66"/>
      <c r="B108" s="66"/>
      <c r="D108" s="58" t="s">
        <v>184</v>
      </c>
      <c r="E108" s="59" t="s">
        <v>183</v>
      </c>
      <c r="F108" s="70">
        <v>49835</v>
      </c>
      <c r="G108" s="68"/>
    </row>
    <row r="109" spans="1:8" s="60" customFormat="1" x14ac:dyDescent="0.2">
      <c r="A109" s="54"/>
      <c r="B109" s="46" t="s">
        <v>78</v>
      </c>
      <c r="C109" s="61"/>
      <c r="D109" s="61"/>
      <c r="E109" s="47" t="s">
        <v>79</v>
      </c>
      <c r="F109" s="72">
        <f>+F110</f>
        <v>521028.41</v>
      </c>
      <c r="G109" s="73"/>
      <c r="H109" s="73"/>
    </row>
    <row r="110" spans="1:8" s="60" customFormat="1" x14ac:dyDescent="0.2">
      <c r="A110" s="54"/>
      <c r="B110" s="61"/>
      <c r="C110" s="56" t="s">
        <v>80</v>
      </c>
      <c r="D110" s="61"/>
      <c r="E110" s="47" t="s">
        <v>81</v>
      </c>
      <c r="F110" s="72">
        <f>+F111</f>
        <v>521028.41</v>
      </c>
      <c r="G110" s="73"/>
      <c r="H110" s="73"/>
    </row>
    <row r="111" spans="1:8" s="60" customFormat="1" x14ac:dyDescent="0.2">
      <c r="A111" s="54"/>
      <c r="B111" s="61"/>
      <c r="C111" s="61"/>
      <c r="D111" s="56" t="s">
        <v>82</v>
      </c>
      <c r="E111" s="54" t="s">
        <v>124</v>
      </c>
      <c r="F111" s="62">
        <v>521028.41</v>
      </c>
      <c r="G111" s="73"/>
      <c r="H111" s="73"/>
    </row>
    <row r="112" spans="1:8" s="60" customFormat="1" x14ac:dyDescent="0.2">
      <c r="A112" s="54"/>
      <c r="B112" s="46" t="s">
        <v>84</v>
      </c>
      <c r="C112" s="61"/>
      <c r="D112" s="61"/>
      <c r="E112" s="47" t="s">
        <v>85</v>
      </c>
      <c r="F112" s="72">
        <f>F113+F115+F117+F119</f>
        <v>1212793.71</v>
      </c>
      <c r="G112" s="73"/>
      <c r="H112" s="73"/>
    </row>
    <row r="113" spans="1:9" s="60" customFormat="1" x14ac:dyDescent="0.2">
      <c r="A113" s="54"/>
      <c r="B113" s="61"/>
      <c r="C113" s="56" t="s">
        <v>138</v>
      </c>
      <c r="D113" s="61"/>
      <c r="E113" s="47" t="s">
        <v>139</v>
      </c>
      <c r="F113" s="72">
        <f>+F114</f>
        <v>456365.39</v>
      </c>
      <c r="G113" s="73"/>
      <c r="H113" s="73"/>
    </row>
    <row r="114" spans="1:9" s="60" customFormat="1" x14ac:dyDescent="0.2">
      <c r="A114" s="54"/>
      <c r="B114" s="61"/>
      <c r="C114" s="61"/>
      <c r="D114" s="56" t="s">
        <v>140</v>
      </c>
      <c r="E114" s="54" t="s">
        <v>139</v>
      </c>
      <c r="F114" s="62">
        <v>456365.39</v>
      </c>
      <c r="G114" s="73"/>
      <c r="H114" s="73"/>
    </row>
    <row r="115" spans="1:9" s="76" customFormat="1" x14ac:dyDescent="0.2">
      <c r="A115" s="67"/>
      <c r="B115" s="69"/>
      <c r="C115" s="58" t="s">
        <v>178</v>
      </c>
      <c r="D115" s="69"/>
      <c r="E115" s="66" t="s">
        <v>179</v>
      </c>
      <c r="F115" s="72">
        <f>+F116</f>
        <v>257776.05</v>
      </c>
      <c r="G115" s="77"/>
    </row>
    <row r="116" spans="1:9" s="76" customFormat="1" x14ac:dyDescent="0.2">
      <c r="A116" s="67"/>
      <c r="B116" s="69"/>
      <c r="C116" s="69"/>
      <c r="D116" s="58" t="s">
        <v>180</v>
      </c>
      <c r="E116" s="67" t="s">
        <v>179</v>
      </c>
      <c r="F116" s="70">
        <v>257776.05</v>
      </c>
      <c r="G116" s="77"/>
    </row>
    <row r="117" spans="1:9" s="60" customFormat="1" x14ac:dyDescent="0.2">
      <c r="A117" s="54"/>
      <c r="B117" s="61"/>
      <c r="C117" s="56" t="s">
        <v>141</v>
      </c>
      <c r="D117" s="61"/>
      <c r="E117" s="47" t="s">
        <v>142</v>
      </c>
      <c r="F117" s="72">
        <f>+F118</f>
        <v>292038.25</v>
      </c>
      <c r="G117" s="73"/>
      <c r="H117" s="73"/>
    </row>
    <row r="118" spans="1:9" s="60" customFormat="1" x14ac:dyDescent="0.2">
      <c r="A118" s="54"/>
      <c r="B118" s="61"/>
      <c r="C118" s="61"/>
      <c r="D118" s="56" t="s">
        <v>168</v>
      </c>
      <c r="E118" s="54" t="s">
        <v>142</v>
      </c>
      <c r="F118" s="62">
        <v>292038.25</v>
      </c>
      <c r="G118" s="73"/>
      <c r="H118" s="73"/>
    </row>
    <row r="119" spans="1:9" s="60" customFormat="1" x14ac:dyDescent="0.2">
      <c r="A119" s="54"/>
      <c r="B119" s="61"/>
      <c r="C119" s="56" t="s">
        <v>86</v>
      </c>
      <c r="D119" s="61"/>
      <c r="E119" s="47" t="s">
        <v>87</v>
      </c>
      <c r="F119" s="72">
        <f>+F120</f>
        <v>206614.02</v>
      </c>
      <c r="G119" s="73"/>
      <c r="H119" s="73"/>
    </row>
    <row r="120" spans="1:9" s="60" customFormat="1" x14ac:dyDescent="0.2">
      <c r="A120" s="54"/>
      <c r="B120" s="61"/>
      <c r="C120" s="61"/>
      <c r="D120" s="56" t="s">
        <v>88</v>
      </c>
      <c r="E120" s="54" t="s">
        <v>87</v>
      </c>
      <c r="F120" s="62">
        <v>206614.02</v>
      </c>
      <c r="G120" s="73"/>
      <c r="H120" s="73"/>
    </row>
    <row r="121" spans="1:9" x14ac:dyDescent="0.2">
      <c r="A121" s="8"/>
      <c r="B121" s="8"/>
      <c r="C121" s="15"/>
      <c r="E121" s="6" t="s">
        <v>89</v>
      </c>
      <c r="F121" s="2"/>
      <c r="G121" s="12">
        <f>+F91</f>
        <v>2941485.83</v>
      </c>
      <c r="I121" s="87"/>
    </row>
    <row r="122" spans="1:9" s="54" customFormat="1" x14ac:dyDescent="0.2">
      <c r="A122" s="47"/>
      <c r="B122" s="47"/>
      <c r="D122" s="56"/>
      <c r="E122" s="6"/>
      <c r="F122" s="60"/>
      <c r="G122" s="55"/>
      <c r="H122" s="55"/>
    </row>
    <row r="123" spans="1:9" ht="15.75" x14ac:dyDescent="0.25">
      <c r="A123" s="37"/>
      <c r="B123" s="37"/>
      <c r="C123" s="37"/>
      <c r="D123" s="37"/>
      <c r="E123" s="36" t="s">
        <v>16</v>
      </c>
      <c r="F123" s="38"/>
      <c r="G123" s="39">
        <f>SUM(G24:G122)</f>
        <v>46379650.849999994</v>
      </c>
    </row>
    <row r="124" spans="1:9" ht="16.5" thickBot="1" x14ac:dyDescent="0.3">
      <c r="A124" s="37"/>
      <c r="B124" s="37"/>
      <c r="C124" s="37"/>
      <c r="D124" s="37"/>
      <c r="E124" s="36" t="s">
        <v>17</v>
      </c>
      <c r="F124" s="38"/>
      <c r="G124" s="40">
        <f>G20-G123</f>
        <v>116016708.48000002</v>
      </c>
    </row>
    <row r="125" spans="1:9" ht="13.5" thickTop="1" x14ac:dyDescent="0.2"/>
    <row r="126" spans="1:9" x14ac:dyDescent="0.2">
      <c r="E126" s="9"/>
    </row>
    <row r="127" spans="1:9" x14ac:dyDescent="0.2">
      <c r="E127" s="10" t="s">
        <v>21</v>
      </c>
    </row>
    <row r="128" spans="1:9" x14ac:dyDescent="0.2">
      <c r="E128" s="53">
        <v>43008</v>
      </c>
    </row>
    <row r="130" spans="1:8" s="60" customFormat="1" x14ac:dyDescent="0.2">
      <c r="A130" s="54"/>
      <c r="B130" s="54"/>
      <c r="C130" s="54"/>
      <c r="D130" s="54"/>
      <c r="E130" s="55"/>
      <c r="F130" s="55"/>
      <c r="G130" s="63"/>
      <c r="H130" s="63"/>
    </row>
    <row r="131" spans="1:8" s="60" customFormat="1" x14ac:dyDescent="0.2">
      <c r="E131" s="63"/>
      <c r="F131" s="63"/>
      <c r="G131" s="63"/>
      <c r="H131" s="63"/>
    </row>
    <row r="132" spans="1:8" s="60" customFormat="1" x14ac:dyDescent="0.2">
      <c r="E132" s="63"/>
      <c r="F132" s="63"/>
      <c r="G132" s="63"/>
      <c r="H132" s="63"/>
    </row>
    <row r="133" spans="1:8" s="60" customFormat="1" x14ac:dyDescent="0.2">
      <c r="E133" s="63"/>
      <c r="F133" s="63"/>
      <c r="G133" s="63"/>
      <c r="H133" s="63"/>
    </row>
    <row r="134" spans="1:8" s="60" customFormat="1" x14ac:dyDescent="0.2">
      <c r="E134" s="63"/>
      <c r="F134" s="63"/>
      <c r="G134" s="63"/>
      <c r="H134" s="63"/>
    </row>
    <row r="135" spans="1:8" s="60" customFormat="1" x14ac:dyDescent="0.2">
      <c r="E135" s="63"/>
      <c r="F135" s="63"/>
      <c r="G135" s="63"/>
      <c r="H135" s="63"/>
    </row>
    <row r="136" spans="1:8" s="60" customFormat="1" x14ac:dyDescent="0.2">
      <c r="E136" s="63"/>
      <c r="F136" s="63"/>
      <c r="G136" s="63"/>
      <c r="H136" s="63"/>
    </row>
    <row r="137" spans="1:8" s="60" customFormat="1" x14ac:dyDescent="0.2">
      <c r="E137" s="63"/>
      <c r="F137" s="63"/>
      <c r="G137" s="63"/>
      <c r="H137" s="63"/>
    </row>
  </sheetData>
  <mergeCells count="5">
    <mergeCell ref="A22:F22"/>
    <mergeCell ref="A14:G14"/>
    <mergeCell ref="A15:G15"/>
    <mergeCell ref="A16:G16"/>
    <mergeCell ref="A6:F6"/>
  </mergeCells>
  <phoneticPr fontId="0" type="noConversion"/>
  <printOptions horizontalCentered="1"/>
  <pageMargins left="0" right="0" top="7.8740157480315001E-2" bottom="0.15748031496063" header="0" footer="0"/>
  <pageSetup scale="74" orientation="portrait" r:id="rId1"/>
  <headerFooter alignWithMargins="0"/>
  <rowBreaks count="1" manualBreakCount="1">
    <brk id="128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5:J33"/>
  <sheetViews>
    <sheetView showZeros="0" tabSelected="1" zoomScaleNormal="100" workbookViewId="0">
      <pane ySplit="6" topLeftCell="A7" activePane="bottomLeft" state="frozen"/>
      <selection pane="bottomLeft" activeCell="B3" sqref="B3"/>
    </sheetView>
  </sheetViews>
  <sheetFormatPr baseColWidth="10"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10" ht="21.75" customHeight="1" x14ac:dyDescent="0.5">
      <c r="A5" s="17"/>
    </row>
    <row r="6" spans="1:10" ht="36" customHeight="1" x14ac:dyDescent="0.2">
      <c r="A6" s="4"/>
      <c r="C6" s="4"/>
      <c r="D6" s="1"/>
    </row>
    <row r="7" spans="1:10" ht="18.75" customHeight="1" x14ac:dyDescent="0.5">
      <c r="A7" s="4"/>
      <c r="B7" s="17"/>
      <c r="C7" s="4"/>
      <c r="D7" s="1"/>
    </row>
    <row r="8" spans="1:10" ht="18.75" customHeight="1" x14ac:dyDescent="0.5">
      <c r="A8" s="4"/>
      <c r="B8" s="17"/>
      <c r="C8" s="4"/>
      <c r="D8" s="1"/>
    </row>
    <row r="9" spans="1:10" ht="18.75" customHeight="1" x14ac:dyDescent="0.5">
      <c r="A9" s="4"/>
      <c r="B9" s="17"/>
      <c r="C9" s="4"/>
      <c r="D9" s="1"/>
    </row>
    <row r="10" spans="1:10" ht="18.75" customHeight="1" x14ac:dyDescent="0.5">
      <c r="A10" s="4"/>
      <c r="B10" s="17"/>
      <c r="C10" s="4"/>
      <c r="D10" s="1"/>
    </row>
    <row r="11" spans="1:10" ht="38.25" customHeight="1" x14ac:dyDescent="0.25">
      <c r="A11" s="81"/>
      <c r="B11" s="81"/>
      <c r="C11" s="81"/>
      <c r="D11" s="81"/>
      <c r="E11" s="81"/>
      <c r="F11" s="81"/>
      <c r="G11" s="81"/>
      <c r="H11" s="7"/>
      <c r="I11" s="7"/>
      <c r="J11" s="7"/>
    </row>
    <row r="12" spans="1:10" x14ac:dyDescent="0.2">
      <c r="A12" s="4"/>
      <c r="B12" s="4"/>
      <c r="C12" s="4"/>
      <c r="D12" s="1"/>
    </row>
    <row r="13" spans="1:10" ht="15.75" x14ac:dyDescent="0.25">
      <c r="A13" s="80" t="s">
        <v>24</v>
      </c>
      <c r="B13" s="80"/>
      <c r="C13" s="80"/>
      <c r="D13" s="80"/>
      <c r="E13" s="80"/>
      <c r="F13" s="80"/>
      <c r="G13" s="80"/>
    </row>
    <row r="14" spans="1:10" ht="15.75" x14ac:dyDescent="0.25">
      <c r="A14" s="80" t="s">
        <v>187</v>
      </c>
      <c r="B14" s="80"/>
      <c r="C14" s="80"/>
      <c r="D14" s="80"/>
      <c r="E14" s="80"/>
      <c r="F14" s="80"/>
      <c r="G14" s="80"/>
    </row>
    <row r="15" spans="1:10" ht="15.75" x14ac:dyDescent="0.25">
      <c r="A15" s="80" t="s">
        <v>1</v>
      </c>
      <c r="B15" s="80"/>
      <c r="C15" s="80"/>
      <c r="D15" s="80"/>
      <c r="E15" s="80"/>
      <c r="F15" s="80"/>
      <c r="G15" s="80"/>
    </row>
    <row r="16" spans="1:10" ht="12.75" hidden="1" customHeight="1" x14ac:dyDescent="0.2">
      <c r="A16" s="5"/>
      <c r="B16" s="5"/>
      <c r="C16" s="5"/>
      <c r="D16" s="11"/>
      <c r="E16" s="12"/>
      <c r="F16" s="12"/>
      <c r="G16" s="12"/>
    </row>
    <row r="17" spans="1:7" ht="12.75" hidden="1" customHeight="1" x14ac:dyDescent="0.2"/>
    <row r="20" spans="1:7" ht="15.75" x14ac:dyDescent="0.25">
      <c r="A20" s="80" t="s">
        <v>14</v>
      </c>
      <c r="B20" s="80"/>
      <c r="C20" s="80"/>
      <c r="D20" s="80"/>
      <c r="E20" s="80"/>
      <c r="F20" s="80"/>
      <c r="G20" s="80"/>
    </row>
    <row r="21" spans="1:7" ht="15.75" x14ac:dyDescent="0.25">
      <c r="A21" s="80"/>
      <c r="B21" s="80"/>
      <c r="C21" s="80"/>
      <c r="D21" s="80"/>
      <c r="E21" s="80"/>
      <c r="F21" s="80"/>
      <c r="G21" s="80"/>
    </row>
    <row r="22" spans="1:7" ht="15" x14ac:dyDescent="0.2">
      <c r="D22" s="19"/>
      <c r="E22" s="19"/>
      <c r="F22" s="19"/>
      <c r="G22" s="19"/>
    </row>
    <row r="23" spans="1:7" x14ac:dyDescent="0.2">
      <c r="D23" s="20"/>
      <c r="E23" s="20"/>
      <c r="F23" s="20"/>
      <c r="G23" s="20"/>
    </row>
    <row r="24" spans="1:7" ht="30" customHeight="1" x14ac:dyDescent="0.25">
      <c r="A24" s="86" t="s">
        <v>8</v>
      </c>
      <c r="B24" s="86"/>
      <c r="C24" s="86"/>
      <c r="D24" s="86"/>
      <c r="E24" s="22"/>
      <c r="F24" s="22"/>
      <c r="G24" s="21" t="s">
        <v>9</v>
      </c>
    </row>
    <row r="25" spans="1:7" ht="43.5" customHeight="1" x14ac:dyDescent="0.25">
      <c r="A25" s="83" t="s">
        <v>189</v>
      </c>
      <c r="B25" s="83"/>
      <c r="C25" s="83"/>
      <c r="D25" s="83"/>
      <c r="E25" s="24"/>
      <c r="F25" s="24"/>
      <c r="G25" s="28">
        <f>+ejecucion!G20</f>
        <v>162396359.33000001</v>
      </c>
    </row>
    <row r="26" spans="1:7" ht="40.5" customHeight="1" x14ac:dyDescent="0.25">
      <c r="A26" s="83" t="s">
        <v>22</v>
      </c>
      <c r="B26" s="83"/>
      <c r="C26" s="83"/>
      <c r="D26" s="83"/>
      <c r="E26" s="24"/>
      <c r="F26" s="25"/>
      <c r="G26" s="29">
        <f>+ejecucion!G19</f>
        <v>0</v>
      </c>
    </row>
    <row r="27" spans="1:7" ht="30" customHeight="1" x14ac:dyDescent="0.25">
      <c r="A27" s="84" t="s">
        <v>19</v>
      </c>
      <c r="B27" s="84"/>
      <c r="C27" s="84"/>
      <c r="D27" s="84"/>
      <c r="E27" s="25"/>
      <c r="F27" s="25"/>
      <c r="G27" s="30">
        <f>+G25+G26</f>
        <v>162396359.33000001</v>
      </c>
    </row>
    <row r="28" spans="1:7" ht="30" customHeight="1" x14ac:dyDescent="0.25">
      <c r="A28" s="26"/>
      <c r="B28" s="26"/>
      <c r="C28" s="26"/>
      <c r="D28" s="27"/>
      <c r="E28" s="25"/>
      <c r="F28" s="25"/>
      <c r="G28" s="25"/>
    </row>
    <row r="29" spans="1:7" ht="30" customHeight="1" x14ac:dyDescent="0.25">
      <c r="A29" s="84" t="s">
        <v>10</v>
      </c>
      <c r="B29" s="84"/>
      <c r="C29" s="26"/>
      <c r="D29" s="25"/>
      <c r="E29" s="25"/>
      <c r="F29" s="25"/>
      <c r="G29" s="25"/>
    </row>
    <row r="30" spans="1:7" ht="30" customHeight="1" x14ac:dyDescent="0.25">
      <c r="A30" s="85" t="s">
        <v>11</v>
      </c>
      <c r="B30" s="85"/>
      <c r="C30" s="85"/>
      <c r="D30" s="85"/>
      <c r="E30" s="25"/>
      <c r="F30" s="28"/>
      <c r="G30" s="28">
        <f>ejecucion!G123</f>
        <v>46379650.849999994</v>
      </c>
    </row>
    <row r="31" spans="1:7" ht="30" customHeight="1" thickBot="1" x14ac:dyDescent="0.3">
      <c r="A31" s="82" t="s">
        <v>190</v>
      </c>
      <c r="B31" s="82"/>
      <c r="C31" s="82"/>
      <c r="D31" s="82"/>
      <c r="E31" s="28"/>
      <c r="F31" s="27"/>
      <c r="G31" s="31">
        <f>+G27-G30</f>
        <v>116016708.48000002</v>
      </c>
    </row>
    <row r="32" spans="1:7" ht="18.75" thickTop="1" x14ac:dyDescent="0.25">
      <c r="A32" s="82"/>
      <c r="B32" s="82"/>
      <c r="C32" s="82"/>
      <c r="D32" s="16"/>
      <c r="E32" s="27"/>
      <c r="F32" s="16"/>
      <c r="G32" s="23"/>
    </row>
    <row r="33" spans="5:5" ht="15.75" x14ac:dyDescent="0.25">
      <c r="E33" s="16"/>
    </row>
  </sheetData>
  <mergeCells count="14">
    <mergeCell ref="A11:G11"/>
    <mergeCell ref="A13:G13"/>
    <mergeCell ref="A14:G14"/>
    <mergeCell ref="A15:G15"/>
    <mergeCell ref="A25:D25"/>
    <mergeCell ref="A24:D24"/>
    <mergeCell ref="A32:C32"/>
    <mergeCell ref="A20:G20"/>
    <mergeCell ref="A21:G21"/>
    <mergeCell ref="A26:D26"/>
    <mergeCell ref="A27:D27"/>
    <mergeCell ref="A30:D30"/>
    <mergeCell ref="A29:B29"/>
    <mergeCell ref="A31:D31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Joel Rosario</cp:lastModifiedBy>
  <cp:lastPrinted>2017-10-05T20:41:18Z</cp:lastPrinted>
  <dcterms:created xsi:type="dcterms:W3CDTF">2006-01-17T19:13:45Z</dcterms:created>
  <dcterms:modified xsi:type="dcterms:W3CDTF">2017-10-05T20:41:20Z</dcterms:modified>
</cp:coreProperties>
</file>