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ejecucion!$A$1:$G$116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83" i="7" l="1"/>
  <c r="F69" i="7"/>
  <c r="F68" i="7" s="1"/>
  <c r="F72" i="7"/>
  <c r="F71" i="7" s="1"/>
  <c r="F34" i="7"/>
  <c r="F33" i="7" s="1"/>
  <c r="F96" i="7" l="1"/>
  <c r="F102" i="7"/>
  <c r="F98" i="7"/>
  <c r="F87" i="7"/>
  <c r="F66" i="7"/>
  <c r="F61" i="7" l="1"/>
  <c r="F60" i="7" s="1"/>
  <c r="F78" i="7" l="1"/>
  <c r="F64" i="7"/>
  <c r="F63" i="7" s="1"/>
  <c r="F55" i="7"/>
  <c r="F80" i="7" l="1"/>
  <c r="F76" i="7" l="1"/>
  <c r="F75" i="7" s="1"/>
  <c r="F100" i="7" l="1"/>
  <c r="F95" i="7" s="1"/>
  <c r="F90" i="7"/>
  <c r="F89" i="7" s="1"/>
  <c r="F85" i="7" l="1"/>
  <c r="F84" i="7" s="1"/>
  <c r="F58" i="7" l="1"/>
  <c r="F57" i="7" s="1"/>
  <c r="F31" i="7" l="1"/>
  <c r="F108" i="7" l="1"/>
  <c r="F107" i="7" l="1"/>
  <c r="F106" i="7" s="1"/>
  <c r="F93" i="7"/>
  <c r="F92" i="7" s="1"/>
  <c r="G105" i="7" l="1"/>
  <c r="G110" i="7" l="1"/>
  <c r="F26" i="7" l="1"/>
  <c r="F28" i="7" l="1"/>
  <c r="F25" i="7" s="1"/>
  <c r="F53" i="7" l="1"/>
  <c r="F51" i="7"/>
  <c r="F49" i="7"/>
  <c r="F47" i="7"/>
  <c r="F42" i="7"/>
  <c r="F40" i="7"/>
  <c r="F38" i="7"/>
  <c r="F46" i="7" l="1"/>
  <c r="F45" i="7" s="1"/>
  <c r="F37" i="7"/>
  <c r="F24" i="7" s="1"/>
  <c r="G82" i="7" l="1"/>
  <c r="G44" i="7"/>
  <c r="G20" i="7"/>
  <c r="G26" i="8"/>
  <c r="G111" i="7" l="1"/>
  <c r="G25" i="8"/>
  <c r="G27" i="8" s="1"/>
  <c r="G30" i="8" l="1"/>
  <c r="G31" i="8" s="1"/>
  <c r="G112" i="7"/>
</calcChain>
</file>

<file path=xl/sharedStrings.xml><?xml version="1.0" encoding="utf-8"?>
<sst xmlns="http://schemas.openxmlformats.org/spreadsheetml/2006/main" count="194" uniqueCount="174">
  <si>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</si>
  <si>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</si>
  <si>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</si>
  <si>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</si>
  <si>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</si>
  <si>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</si>
  <si>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</si>
  <si>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</si>
  <si>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</si>
  <si>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</si>
  <si>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</si>
  <si>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</si>
  <si>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</si>
  <si>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</si>
  <si>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</si>
  <si>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</si>
  <si>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</si>
  <si>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</si>
  <si>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</si>
  <si>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</si>
  <si>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</si>
  <si>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</si>
  <si>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</si>
  <si>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</si>
  <si>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</si>
  <si>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</si>
  <si>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</si>
  <si>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</si>
  <si>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</si>
  <si>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</si>
  <si>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</si>
  <si>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</si>
  <si>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</si>
  <si>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</si>
  <si>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</si>
  <si>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</si>
  <si>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</si>
  <si>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</si>
  <si>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</si>
  <si>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</si>
  <si>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</si>
  <si>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</si>
  <si>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</si>
  <si>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</si>
  <si>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</si>
  <si>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</si>
  <si>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</si>
  <si>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</si>
  <si>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</si>
  <si>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</si>
  <si>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</si>
  <si>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</si>
  <si>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</si>
  <si>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</si>
  <si>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</si>
  <si>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</si>
  <si>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</si>
  <si>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</si>
  <si>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</si>
  <si>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</si>
  <si>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</si>
  <si>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</si>
  <si>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</si>
  <si>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</si>
  <si>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</si>
  <si>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</si>
  <si>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</si>
  <si>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</si>
  <si>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</si>
  <si>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</si>
  <si>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</si>
  <si>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</si>
  <si>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</si>
  <si>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</si>
  <si>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</si>
  <si>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</si>
  <si>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</si>
  <si>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</si>
  <si>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</si>
  <si>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</si>
  <si>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</si>
  <si>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</si>
  <si>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Subtotal Materiales y Suministros</t>
  </si>
  <si>
    <t>2.1.1.4</t>
  </si>
  <si>
    <t>Sueldo Anual No. 13</t>
  </si>
  <si>
    <t>2.1.1.4.01</t>
  </si>
  <si>
    <t>2.2.8.6</t>
  </si>
  <si>
    <t>Organización de Eventos y Festividades</t>
  </si>
  <si>
    <t>2.2.5</t>
  </si>
  <si>
    <t>ALQUILERES Y RENTAS</t>
  </si>
  <si>
    <t>2.3.1</t>
  </si>
  <si>
    <t>ALIMENTOS Y PRODUCTOS AGROFORESTALES</t>
  </si>
  <si>
    <t>2.2.1.5</t>
  </si>
  <si>
    <t>2.2.1.5.01</t>
  </si>
  <si>
    <t>Servicios de Internet televisión por cable</t>
  </si>
  <si>
    <t>2.2.3</t>
  </si>
  <si>
    <t>2.2.3.1</t>
  </si>
  <si>
    <t>2.2.3.1.01</t>
  </si>
  <si>
    <t>Viáticos Dentro del País</t>
  </si>
  <si>
    <t>VIATICOS</t>
  </si>
  <si>
    <t>2.2.7</t>
  </si>
  <si>
    <t>SERVICIOS DE CONSERVACION, REPARACIONES MENORES E INSTALACIONES TEMPORALES</t>
  </si>
  <si>
    <t>2.2.7.2</t>
  </si>
  <si>
    <t>2.2.7.2.06</t>
  </si>
  <si>
    <t>Mantenimiento y Reparacion de Maquinarias y Equipos</t>
  </si>
  <si>
    <t>Mantenimiento y Reparacion de Equipos de Transporte, Tracción y Elevación</t>
  </si>
  <si>
    <t>2.2.8.2</t>
  </si>
  <si>
    <t>Comisiones y gastos bancarios</t>
  </si>
  <si>
    <t>2.2.8.2.01</t>
  </si>
  <si>
    <t>Gasoil</t>
  </si>
  <si>
    <t>2.3.1.1</t>
  </si>
  <si>
    <t>Alimentos y bebidas para personas</t>
  </si>
  <si>
    <t xml:space="preserve">2.3.1.1.01 </t>
  </si>
  <si>
    <t>2.3.3</t>
  </si>
  <si>
    <t>2.3.3.3</t>
  </si>
  <si>
    <t>2.3.3.3.01</t>
  </si>
  <si>
    <t>Productos de Artes Gráficas</t>
  </si>
  <si>
    <t>PRODUCTOS DE PAPEL, CARTON E IMPRESOS</t>
  </si>
  <si>
    <t>2.3.9.1</t>
  </si>
  <si>
    <t>Material Para Limpieza</t>
  </si>
  <si>
    <t xml:space="preserve">2.3.9.1.01 </t>
  </si>
  <si>
    <t>2.3.9.6</t>
  </si>
  <si>
    <t>Productos Eléctricos y Afines</t>
  </si>
  <si>
    <t>2.4.1</t>
  </si>
  <si>
    <t>TRANSFERENCIAS CORRIENTES</t>
  </si>
  <si>
    <t>TRANSFERENCIAS CORRIENTES AL SECTOR PRIVADO</t>
  </si>
  <si>
    <t>2.4.1.2</t>
  </si>
  <si>
    <t>Ayudas y Donaciones</t>
  </si>
  <si>
    <t>Ayudas y Donaciones Ocasionales a Hogares y Personas</t>
  </si>
  <si>
    <t>Subtotal Tranferencias Corrientes</t>
  </si>
  <si>
    <t>2.4.1.2.02</t>
  </si>
  <si>
    <t>2.2.1.7</t>
  </si>
  <si>
    <t>Agua</t>
  </si>
  <si>
    <t>2.2.1.7.01</t>
  </si>
  <si>
    <t>2.2.5.1</t>
  </si>
  <si>
    <t>Alquileres y rentas de edificios y locales</t>
  </si>
  <si>
    <t>2.2.5.1.01</t>
  </si>
  <si>
    <t>2.2.8.6.01</t>
  </si>
  <si>
    <t>Eventos Generales</t>
  </si>
  <si>
    <t>2.2.4</t>
  </si>
  <si>
    <t>TRANSPORTE Y ALMACENAJE</t>
  </si>
  <si>
    <t>2.2.4.4</t>
  </si>
  <si>
    <t>Peaje</t>
  </si>
  <si>
    <t>2.2.4.4.01</t>
  </si>
  <si>
    <t>2.3.1.3</t>
  </si>
  <si>
    <t>Productos Agroforestales y Pecuarios</t>
  </si>
  <si>
    <t>2.3.1.3.03</t>
  </si>
  <si>
    <t>Productos Forestales</t>
  </si>
  <si>
    <t xml:space="preserve">2.3.9.9.02 </t>
  </si>
  <si>
    <t>Bonos Para Utiles Diversos</t>
  </si>
  <si>
    <t>Productos y Utiles varios n.i.p.</t>
  </si>
  <si>
    <t xml:space="preserve">2.3.9.6.01 </t>
  </si>
  <si>
    <t xml:space="preserve">2.3.9.2 </t>
  </si>
  <si>
    <t>Utiles de Escritorio, Oficina, Infórmatica y de Enseñanza</t>
  </si>
  <si>
    <t xml:space="preserve">2.3.9.2.01 </t>
  </si>
  <si>
    <t>EJECUCIÓN PRESUPUESTARIA,  2017</t>
  </si>
  <si>
    <t>Período del 01/12/2017 al 31/12/2017</t>
  </si>
  <si>
    <t>BALANCE DISPONIBLE PARA COMPROMISOS PENDIENTES AL 1/12/2017</t>
  </si>
  <si>
    <t>2.1.2.2.09</t>
  </si>
  <si>
    <t>Bono por Desempeño</t>
  </si>
  <si>
    <t>2.2.6</t>
  </si>
  <si>
    <t>SEGUROS</t>
  </si>
  <si>
    <t>2.2.6.9</t>
  </si>
  <si>
    <t>Otros Seguros</t>
  </si>
  <si>
    <t>2.2.6.9.01</t>
  </si>
  <si>
    <t>2.2.7.2.01</t>
  </si>
  <si>
    <t>Mantenimiento y Reparacion de Muebles y Equipos de Oficina</t>
  </si>
  <si>
    <t>2.2.5.4</t>
  </si>
  <si>
    <t>2.2.5.4.01</t>
  </si>
  <si>
    <t>Alquileres de Equipos de Transporte, Tracción y Elevación</t>
  </si>
  <si>
    <t>TOTAL INGRESOS POR PARTIDAS PRESUPUESTARIAS, DICIEMBRE 2017</t>
  </si>
  <si>
    <t>Del 1ro. de diciembre al 31, 2017</t>
  </si>
  <si>
    <t xml:space="preserve"> - Balance disponible al 1/12/2017</t>
  </si>
  <si>
    <t>BALANCE  DISPONIBLE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</si>
</sst>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/>
    <xf numFmtId="43" fontId="1" fillId="0" borderId="0" xfId="3" applyNumberFormat="1" applyFont="1" applyFill="1">
      <alignment wrapText="1"/>
    </xf>
    <xf numFmtId="43" fontId="12" fillId="0" borderId="0" xfId="2" applyFont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25"/>
  <sheetViews>
    <sheetView showZeros="0" tabSelected="1" zoomScaleNormal="100" workbookViewId="0"/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59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7"/>
      <c r="B6" s="87"/>
      <c r="C6" s="87"/>
      <c r="D6" s="87"/>
      <c r="E6" s="87"/>
      <c r="F6" s="87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6" t="s">
        <v>155</v>
      </c>
      <c r="B14" s="86"/>
      <c r="C14" s="86"/>
      <c r="D14" s="86"/>
      <c r="E14" s="86"/>
      <c r="F14" s="86"/>
      <c r="G14" s="86"/>
    </row>
    <row r="15" spans="1:8" ht="15.75" x14ac:dyDescent="0.25">
      <c r="A15" s="86" t="s">
        <v>156</v>
      </c>
      <c r="B15" s="86"/>
      <c r="C15" s="86"/>
      <c r="D15" s="86"/>
      <c r="E15" s="86"/>
      <c r="F15" s="86"/>
      <c r="G15" s="86"/>
    </row>
    <row r="16" spans="1:8" ht="15.75" x14ac:dyDescent="0.25">
      <c r="A16" s="86" t="s">
        <v>1</v>
      </c>
      <c r="B16" s="86"/>
      <c r="C16" s="86"/>
      <c r="D16" s="86"/>
      <c r="E16" s="86"/>
      <c r="F16" s="86"/>
      <c r="G16" s="86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1" t="s">
        <v>157</v>
      </c>
      <c r="B18" s="43"/>
      <c r="C18" s="13"/>
      <c r="D18" s="6"/>
      <c r="E18" s="14"/>
      <c r="G18" s="84">
        <v>30265286.989999998</v>
      </c>
      <c r="I18" s="76"/>
    </row>
    <row r="19" spans="1:9" ht="16.5" customHeight="1" thickBot="1" x14ac:dyDescent="0.25">
      <c r="A19" s="51" t="s">
        <v>170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30265286.989999998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5" t="s">
        <v>12</v>
      </c>
      <c r="B22" s="85"/>
      <c r="C22" s="85"/>
      <c r="D22" s="85"/>
      <c r="E22" s="85"/>
      <c r="F22" s="85"/>
      <c r="G22" s="12"/>
      <c r="H22" s="12"/>
      <c r="I22" s="53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2017</v>
      </c>
      <c r="G23" s="12"/>
      <c r="H23" s="12"/>
      <c r="I23" s="53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F25+F33+F37</f>
        <v>12213699.550000001</v>
      </c>
      <c r="G24" s="12"/>
      <c r="H24" s="60"/>
      <c r="I24" s="61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9040333.3399999999</v>
      </c>
      <c r="G25" s="12"/>
      <c r="H25" s="60"/>
      <c r="I25" s="61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8218500</v>
      </c>
      <c r="G26" s="12"/>
      <c r="H26" s="60"/>
      <c r="I26" s="61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8218500</v>
      </c>
      <c r="G27" s="12"/>
      <c r="H27" s="60"/>
      <c r="I27" s="61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800500</v>
      </c>
      <c r="G28" s="12"/>
      <c r="H28" s="60"/>
      <c r="I28" s="61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716500</v>
      </c>
      <c r="G29" s="12"/>
      <c r="H29" s="60"/>
      <c r="I29" s="61"/>
    </row>
    <row r="30" spans="1:9" s="45" customFormat="1" x14ac:dyDescent="0.2">
      <c r="A30" s="47"/>
      <c r="B30" s="47"/>
      <c r="D30" s="55" t="s">
        <v>67</v>
      </c>
      <c r="E30" s="55" t="s">
        <v>68</v>
      </c>
      <c r="F30" s="50">
        <v>84000</v>
      </c>
      <c r="G30" s="12"/>
      <c r="H30" s="60"/>
      <c r="I30" s="61"/>
    </row>
    <row r="31" spans="1:9" s="53" customFormat="1" x14ac:dyDescent="0.2">
      <c r="A31" s="47"/>
      <c r="B31" s="47"/>
      <c r="C31" s="57" t="s">
        <v>83</v>
      </c>
      <c r="D31" s="55"/>
      <c r="E31" s="46" t="s">
        <v>84</v>
      </c>
      <c r="F31" s="48">
        <f>SUM(F32:F32)</f>
        <v>21333.34</v>
      </c>
      <c r="G31" s="54"/>
      <c r="H31" s="60"/>
      <c r="I31" s="61"/>
    </row>
    <row r="32" spans="1:9" s="53" customFormat="1" x14ac:dyDescent="0.2">
      <c r="A32" s="47"/>
      <c r="B32" s="47"/>
      <c r="D32" s="57" t="s">
        <v>85</v>
      </c>
      <c r="E32" s="55" t="s">
        <v>84</v>
      </c>
      <c r="F32" s="56">
        <v>21333.34</v>
      </c>
      <c r="G32" s="54"/>
      <c r="H32" s="60"/>
      <c r="I32" s="61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1836000</v>
      </c>
      <c r="G33" s="12"/>
      <c r="H33" s="60"/>
      <c r="I33" s="61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SUM(F35:F36)</f>
        <v>1836000</v>
      </c>
      <c r="G34" s="12"/>
      <c r="H34" s="60"/>
      <c r="I34" s="61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451000</v>
      </c>
      <c r="G35" s="12"/>
      <c r="H35" s="60"/>
      <c r="I35" s="61"/>
    </row>
    <row r="36" spans="1:9" s="53" customFormat="1" x14ac:dyDescent="0.2">
      <c r="A36" s="47"/>
      <c r="B36" s="47"/>
      <c r="D36" s="55" t="s">
        <v>158</v>
      </c>
      <c r="E36" s="55" t="s">
        <v>159</v>
      </c>
      <c r="F36" s="56">
        <v>1385000</v>
      </c>
      <c r="G36" s="54"/>
    </row>
    <row r="37" spans="1:9" s="45" customFormat="1" x14ac:dyDescent="0.2">
      <c r="A37" s="47"/>
      <c r="B37" s="46" t="s">
        <v>41</v>
      </c>
      <c r="E37" s="46" t="s">
        <v>58</v>
      </c>
      <c r="F37" s="48">
        <f>F38+F40+F42</f>
        <v>1337366.21</v>
      </c>
      <c r="G37" s="12"/>
      <c r="H37" s="60"/>
      <c r="I37" s="61"/>
    </row>
    <row r="38" spans="1:9" s="45" customFormat="1" x14ac:dyDescent="0.2">
      <c r="A38" s="47"/>
      <c r="B38" s="47"/>
      <c r="C38" s="49" t="s">
        <v>46</v>
      </c>
      <c r="E38" s="46" t="s">
        <v>15</v>
      </c>
      <c r="F38" s="48">
        <f t="shared" ref="F38" si="0">SUM(F39)</f>
        <v>621422.89</v>
      </c>
      <c r="G38" s="12"/>
      <c r="H38" s="60"/>
      <c r="I38" s="61"/>
    </row>
    <row r="39" spans="1:9" s="45" customFormat="1" x14ac:dyDescent="0.2">
      <c r="A39" s="47"/>
      <c r="B39" s="47"/>
      <c r="D39" s="49" t="s">
        <v>31</v>
      </c>
      <c r="E39" s="49" t="s">
        <v>15</v>
      </c>
      <c r="F39" s="50">
        <v>621422.89</v>
      </c>
      <c r="G39" s="12"/>
      <c r="H39" s="69"/>
      <c r="I39" s="70"/>
    </row>
    <row r="40" spans="1:9" s="45" customFormat="1" x14ac:dyDescent="0.2">
      <c r="A40" s="47"/>
      <c r="B40" s="47"/>
      <c r="C40" s="49" t="s">
        <v>47</v>
      </c>
      <c r="E40" s="46" t="s">
        <v>32</v>
      </c>
      <c r="F40" s="48">
        <f t="shared" ref="F40" si="1">SUM(F41)</f>
        <v>632362.92000000004</v>
      </c>
      <c r="G40" s="12"/>
      <c r="H40" s="69"/>
      <c r="I40" s="70"/>
    </row>
    <row r="41" spans="1:9" s="45" customFormat="1" x14ac:dyDescent="0.2">
      <c r="A41" s="47"/>
      <c r="B41" s="47"/>
      <c r="D41" s="49" t="s">
        <v>33</v>
      </c>
      <c r="E41" s="49" t="s">
        <v>32</v>
      </c>
      <c r="F41" s="50">
        <v>632362.92000000004</v>
      </c>
      <c r="G41" s="12"/>
      <c r="H41" s="69"/>
      <c r="I41" s="70"/>
    </row>
    <row r="42" spans="1:9" s="45" customFormat="1" x14ac:dyDescent="0.2">
      <c r="A42" s="47"/>
      <c r="B42" s="47"/>
      <c r="C42" s="49" t="s">
        <v>48</v>
      </c>
      <c r="E42" s="46" t="s">
        <v>7</v>
      </c>
      <c r="F42" s="48">
        <f t="shared" ref="F42" si="2">SUM(F43)</f>
        <v>83580.399999999994</v>
      </c>
      <c r="G42" s="12"/>
      <c r="H42" s="60"/>
      <c r="I42" s="61"/>
    </row>
    <row r="43" spans="1:9" s="45" customFormat="1" x14ac:dyDescent="0.2">
      <c r="A43" s="47"/>
      <c r="B43" s="47"/>
      <c r="D43" s="49" t="s">
        <v>34</v>
      </c>
      <c r="E43" s="49" t="s">
        <v>7</v>
      </c>
      <c r="F43" s="50">
        <v>83580.399999999994</v>
      </c>
      <c r="G43" s="12"/>
      <c r="H43" s="60"/>
      <c r="I43" s="61"/>
    </row>
    <row r="44" spans="1:9" x14ac:dyDescent="0.2">
      <c r="A44" s="8"/>
      <c r="B44" s="8"/>
      <c r="C44" s="15"/>
      <c r="E44" s="6" t="s">
        <v>60</v>
      </c>
      <c r="F44" s="2"/>
      <c r="G44" s="12">
        <f>+F24</f>
        <v>12213699.550000001</v>
      </c>
      <c r="H44" s="63"/>
      <c r="I44" s="64"/>
    </row>
    <row r="45" spans="1:9" s="45" customFormat="1" ht="15.75" x14ac:dyDescent="0.25">
      <c r="A45" s="46">
        <v>2.2000000000000002</v>
      </c>
      <c r="B45" s="47"/>
      <c r="E45" s="44" t="s">
        <v>69</v>
      </c>
      <c r="F45" s="48">
        <f>+F46+F57+F60+F63+F68+F71+F75</f>
        <v>16821146.530000001</v>
      </c>
      <c r="G45" s="12"/>
      <c r="H45" s="60"/>
      <c r="I45" s="61"/>
    </row>
    <row r="46" spans="1:9" s="45" customFormat="1" x14ac:dyDescent="0.2">
      <c r="A46" s="47"/>
      <c r="B46" s="46" t="s">
        <v>42</v>
      </c>
      <c r="E46" s="46" t="s">
        <v>59</v>
      </c>
      <c r="F46" s="48">
        <f>F47+F49+F51+F53+F55</f>
        <v>2294577.9300000002</v>
      </c>
      <c r="G46" s="12"/>
      <c r="H46" s="69"/>
      <c r="I46" s="70"/>
    </row>
    <row r="47" spans="1:9" s="45" customFormat="1" x14ac:dyDescent="0.2">
      <c r="A47" s="47"/>
      <c r="B47" s="47"/>
      <c r="C47" s="49" t="s">
        <v>49</v>
      </c>
      <c r="E47" s="46" t="s">
        <v>23</v>
      </c>
      <c r="F47" s="48">
        <f>SUM(F48)</f>
        <v>43963</v>
      </c>
      <c r="G47" s="12"/>
      <c r="H47" s="69"/>
      <c r="I47" s="70"/>
    </row>
    <row r="48" spans="1:9" s="45" customFormat="1" x14ac:dyDescent="0.2">
      <c r="A48" s="47"/>
      <c r="B48" s="47"/>
      <c r="D48" s="49" t="s">
        <v>35</v>
      </c>
      <c r="E48" s="49" t="s">
        <v>23</v>
      </c>
      <c r="F48" s="50">
        <v>43963</v>
      </c>
      <c r="G48" s="12"/>
      <c r="H48" s="69"/>
      <c r="I48" s="70"/>
    </row>
    <row r="49" spans="1:9" s="45" customFormat="1" x14ac:dyDescent="0.2">
      <c r="A49" s="47"/>
      <c r="B49" s="47"/>
      <c r="C49" s="49" t="s">
        <v>50</v>
      </c>
      <c r="E49" s="46" t="s">
        <v>25</v>
      </c>
      <c r="F49" s="48">
        <f t="shared" ref="F49" si="3">SUM(F50)</f>
        <v>337118.24</v>
      </c>
      <c r="G49" s="12"/>
      <c r="H49" s="69"/>
      <c r="I49" s="70"/>
    </row>
    <row r="50" spans="1:9" s="45" customFormat="1" x14ac:dyDescent="0.2">
      <c r="A50" s="47"/>
      <c r="B50" s="47"/>
      <c r="D50" s="49" t="s">
        <v>36</v>
      </c>
      <c r="E50" s="49" t="s">
        <v>25</v>
      </c>
      <c r="F50" s="50">
        <v>337118.24</v>
      </c>
      <c r="G50" s="12"/>
      <c r="H50" s="69"/>
      <c r="I50" s="70"/>
    </row>
    <row r="51" spans="1:9" s="45" customFormat="1" x14ac:dyDescent="0.2">
      <c r="A51" s="47"/>
      <c r="B51" s="47"/>
      <c r="C51" s="55" t="s">
        <v>92</v>
      </c>
      <c r="D51" s="53"/>
      <c r="E51" s="46" t="s">
        <v>94</v>
      </c>
      <c r="F51" s="48">
        <f t="shared" ref="F51" si="4">SUM(F52)</f>
        <v>1273372.03</v>
      </c>
      <c r="G51" s="12"/>
      <c r="H51" s="60"/>
      <c r="I51" s="61"/>
    </row>
    <row r="52" spans="1:9" s="45" customFormat="1" x14ac:dyDescent="0.2">
      <c r="A52" s="47"/>
      <c r="B52" s="47"/>
      <c r="C52" s="53"/>
      <c r="D52" s="55" t="s">
        <v>93</v>
      </c>
      <c r="E52" s="55" t="s">
        <v>94</v>
      </c>
      <c r="F52" s="50">
        <v>1273372.03</v>
      </c>
      <c r="G52" s="12"/>
      <c r="H52" s="69"/>
      <c r="I52" s="70"/>
    </row>
    <row r="53" spans="1:9" s="45" customFormat="1" x14ac:dyDescent="0.2">
      <c r="A53" s="47"/>
      <c r="B53" s="47"/>
      <c r="C53" s="49" t="s">
        <v>51</v>
      </c>
      <c r="E53" s="46" t="s">
        <v>2</v>
      </c>
      <c r="F53" s="48">
        <f t="shared" ref="F53" si="5">SUM(F54)</f>
        <v>637665.66</v>
      </c>
      <c r="G53" s="12"/>
      <c r="H53" s="69"/>
      <c r="I53" s="70"/>
    </row>
    <row r="54" spans="1:9" s="45" customFormat="1" x14ac:dyDescent="0.2">
      <c r="A54" s="47"/>
      <c r="B54" s="47"/>
      <c r="D54" s="49" t="s">
        <v>38</v>
      </c>
      <c r="E54" s="49" t="s">
        <v>37</v>
      </c>
      <c r="F54" s="50">
        <v>637665.66</v>
      </c>
      <c r="G54" s="12"/>
      <c r="H54" s="60"/>
      <c r="I54" s="61"/>
    </row>
    <row r="55" spans="1:9" s="53" customFormat="1" x14ac:dyDescent="0.2">
      <c r="A55" s="47"/>
      <c r="B55" s="47"/>
      <c r="C55" s="55" t="s">
        <v>131</v>
      </c>
      <c r="E55" s="46" t="s">
        <v>132</v>
      </c>
      <c r="F55" s="48">
        <f>SUM(F56)</f>
        <v>2459</v>
      </c>
      <c r="G55" s="54"/>
    </row>
    <row r="56" spans="1:9" s="53" customFormat="1" x14ac:dyDescent="0.2">
      <c r="A56" s="47"/>
      <c r="B56" s="47"/>
      <c r="D56" s="55" t="s">
        <v>133</v>
      </c>
      <c r="E56" s="55" t="s">
        <v>132</v>
      </c>
      <c r="F56" s="56">
        <v>2459</v>
      </c>
      <c r="G56" s="54"/>
    </row>
    <row r="57" spans="1:9" s="66" customFormat="1" x14ac:dyDescent="0.2">
      <c r="A57" s="65"/>
      <c r="B57" s="58" t="s">
        <v>95</v>
      </c>
      <c r="E57" s="72" t="s">
        <v>99</v>
      </c>
      <c r="F57" s="48">
        <f>+F58</f>
        <v>3854620</v>
      </c>
      <c r="G57" s="67"/>
      <c r="H57" s="67"/>
    </row>
    <row r="58" spans="1:9" s="66" customFormat="1" x14ac:dyDescent="0.2">
      <c r="A58" s="65"/>
      <c r="B58" s="65"/>
      <c r="C58" s="66" t="s">
        <v>96</v>
      </c>
      <c r="D58" s="57"/>
      <c r="E58" s="58" t="s">
        <v>98</v>
      </c>
      <c r="F58" s="48">
        <f>+F59</f>
        <v>3854620</v>
      </c>
      <c r="G58" s="67"/>
      <c r="H58" s="67"/>
    </row>
    <row r="59" spans="1:9" s="66" customFormat="1" x14ac:dyDescent="0.2">
      <c r="A59" s="65"/>
      <c r="B59" s="65"/>
      <c r="D59" s="66" t="s">
        <v>97</v>
      </c>
      <c r="E59" s="57" t="s">
        <v>98</v>
      </c>
      <c r="F59" s="73">
        <v>3854620</v>
      </c>
      <c r="G59" s="67"/>
      <c r="H59" s="67"/>
    </row>
    <row r="60" spans="1:9" s="66" customFormat="1" x14ac:dyDescent="0.2">
      <c r="A60" s="65"/>
      <c r="B60" s="58" t="s">
        <v>139</v>
      </c>
      <c r="E60" s="72" t="s">
        <v>140</v>
      </c>
      <c r="F60" s="48">
        <f>F61</f>
        <v>302836</v>
      </c>
      <c r="G60" s="67"/>
    </row>
    <row r="61" spans="1:9" s="66" customFormat="1" x14ac:dyDescent="0.2">
      <c r="A61" s="65"/>
      <c r="B61" s="65"/>
      <c r="C61" s="66" t="s">
        <v>141</v>
      </c>
      <c r="D61" s="57"/>
      <c r="E61" s="58" t="s">
        <v>142</v>
      </c>
      <c r="F61" s="48">
        <f>+F62</f>
        <v>302836</v>
      </c>
      <c r="G61" s="67"/>
    </row>
    <row r="62" spans="1:9" s="66" customFormat="1" x14ac:dyDescent="0.2">
      <c r="A62" s="65"/>
      <c r="B62" s="65"/>
      <c r="D62" s="66" t="s">
        <v>143</v>
      </c>
      <c r="E62" s="57" t="s">
        <v>142</v>
      </c>
      <c r="F62" s="73">
        <v>302836</v>
      </c>
      <c r="G62" s="67"/>
    </row>
    <row r="63" spans="1:9" s="66" customFormat="1" x14ac:dyDescent="0.2">
      <c r="A63" s="65"/>
      <c r="B63" s="65" t="s">
        <v>88</v>
      </c>
      <c r="E63" s="72" t="s">
        <v>89</v>
      </c>
      <c r="F63" s="48">
        <f>F64+F66</f>
        <v>64500</v>
      </c>
      <c r="G63" s="67"/>
      <c r="H63" s="67"/>
    </row>
    <row r="64" spans="1:9" s="66" customFormat="1" x14ac:dyDescent="0.2">
      <c r="A64" s="65"/>
      <c r="B64" s="65"/>
      <c r="C64" s="66" t="s">
        <v>134</v>
      </c>
      <c r="D64" s="57"/>
      <c r="E64" s="58" t="s">
        <v>135</v>
      </c>
      <c r="F64" s="48">
        <f>+F65</f>
        <v>45000</v>
      </c>
      <c r="G64" s="67"/>
    </row>
    <row r="65" spans="1:8" s="66" customFormat="1" x14ac:dyDescent="0.2">
      <c r="A65" s="65"/>
      <c r="B65" s="65"/>
      <c r="D65" s="66" t="s">
        <v>136</v>
      </c>
      <c r="E65" s="57" t="s">
        <v>135</v>
      </c>
      <c r="F65" s="73">
        <v>45000</v>
      </c>
      <c r="G65" s="67"/>
    </row>
    <row r="66" spans="1:8" s="66" customFormat="1" x14ac:dyDescent="0.2">
      <c r="A66" s="65"/>
      <c r="B66" s="65"/>
      <c r="C66" s="66" t="s">
        <v>167</v>
      </c>
      <c r="D66" s="57"/>
      <c r="E66" s="58" t="s">
        <v>169</v>
      </c>
      <c r="F66" s="48">
        <f>+F67</f>
        <v>19500</v>
      </c>
      <c r="G66" s="67"/>
    </row>
    <row r="67" spans="1:8" s="66" customFormat="1" x14ac:dyDescent="0.2">
      <c r="A67" s="65"/>
      <c r="B67" s="65"/>
      <c r="D67" s="66" t="s">
        <v>168</v>
      </c>
      <c r="E67" s="57" t="s">
        <v>169</v>
      </c>
      <c r="F67" s="73">
        <v>19500</v>
      </c>
      <c r="G67" s="67"/>
    </row>
    <row r="68" spans="1:8" s="66" customFormat="1" x14ac:dyDescent="0.2">
      <c r="A68" s="65"/>
      <c r="B68" s="65" t="s">
        <v>160</v>
      </c>
      <c r="E68" s="72" t="s">
        <v>161</v>
      </c>
      <c r="F68" s="48">
        <f>SUM(F69)</f>
        <v>1250000</v>
      </c>
      <c r="G68" s="67"/>
    </row>
    <row r="69" spans="1:8" s="66" customFormat="1" x14ac:dyDescent="0.2">
      <c r="A69" s="65"/>
      <c r="B69" s="65"/>
      <c r="C69" s="66" t="s">
        <v>162</v>
      </c>
      <c r="E69" s="58" t="s">
        <v>163</v>
      </c>
      <c r="F69" s="48">
        <f>SUM(F70)</f>
        <v>1250000</v>
      </c>
      <c r="G69" s="67"/>
    </row>
    <row r="70" spans="1:8" s="66" customFormat="1" x14ac:dyDescent="0.2">
      <c r="A70" s="65"/>
      <c r="B70" s="65"/>
      <c r="D70" s="66" t="s">
        <v>164</v>
      </c>
      <c r="E70" s="57" t="s">
        <v>163</v>
      </c>
      <c r="F70" s="73">
        <v>1250000</v>
      </c>
      <c r="G70" s="67"/>
    </row>
    <row r="71" spans="1:8" s="66" customFormat="1" ht="25.5" x14ac:dyDescent="0.2">
      <c r="A71" s="65"/>
      <c r="B71" s="65" t="s">
        <v>100</v>
      </c>
      <c r="E71" s="72" t="s">
        <v>101</v>
      </c>
      <c r="F71" s="48">
        <f>F72</f>
        <v>1546033.47</v>
      </c>
      <c r="G71" s="67"/>
      <c r="H71" s="67"/>
    </row>
    <row r="72" spans="1:8" s="66" customFormat="1" x14ac:dyDescent="0.2">
      <c r="A72" s="65"/>
      <c r="B72" s="65"/>
      <c r="C72" s="66" t="s">
        <v>102</v>
      </c>
      <c r="E72" s="58" t="s">
        <v>104</v>
      </c>
      <c r="F72" s="48">
        <f>SUM(F73:F74)</f>
        <v>1546033.47</v>
      </c>
      <c r="G72" s="67"/>
      <c r="H72" s="67"/>
    </row>
    <row r="73" spans="1:8" s="66" customFormat="1" x14ac:dyDescent="0.2">
      <c r="A73" s="65"/>
      <c r="B73" s="65"/>
      <c r="D73" s="66" t="s">
        <v>165</v>
      </c>
      <c r="E73" s="57" t="s">
        <v>166</v>
      </c>
      <c r="F73" s="73">
        <v>119947</v>
      </c>
      <c r="G73" s="67"/>
      <c r="H73" s="67"/>
    </row>
    <row r="74" spans="1:8" s="66" customFormat="1" x14ac:dyDescent="0.2">
      <c r="A74" s="65"/>
      <c r="B74" s="65"/>
      <c r="D74" s="66" t="s">
        <v>103</v>
      </c>
      <c r="E74" s="57" t="s">
        <v>105</v>
      </c>
      <c r="F74" s="73">
        <v>1426086.47</v>
      </c>
      <c r="G74" s="67"/>
      <c r="H74" s="67"/>
    </row>
    <row r="75" spans="1:8" s="66" customFormat="1" x14ac:dyDescent="0.2">
      <c r="A75" s="65"/>
      <c r="B75" s="58" t="s">
        <v>61</v>
      </c>
      <c r="E75" s="58" t="s">
        <v>62</v>
      </c>
      <c r="F75" s="48">
        <f>F76+F78+F80</f>
        <v>7508579.1299999999</v>
      </c>
      <c r="G75" s="67"/>
      <c r="H75" s="67"/>
    </row>
    <row r="76" spans="1:8" s="66" customFormat="1" x14ac:dyDescent="0.2">
      <c r="A76" s="65"/>
      <c r="B76" s="65"/>
      <c r="C76" s="57" t="s">
        <v>106</v>
      </c>
      <c r="E76" s="58" t="s">
        <v>107</v>
      </c>
      <c r="F76" s="48">
        <f>SUM(F77)</f>
        <v>925663.36</v>
      </c>
      <c r="G76" s="67"/>
      <c r="H76" s="67"/>
    </row>
    <row r="77" spans="1:8" s="66" customFormat="1" x14ac:dyDescent="0.2">
      <c r="A77" s="65"/>
      <c r="B77" s="65"/>
      <c r="D77" s="57" t="s">
        <v>108</v>
      </c>
      <c r="E77" s="57" t="s">
        <v>107</v>
      </c>
      <c r="F77" s="73">
        <v>925663.36</v>
      </c>
      <c r="G77" s="67"/>
      <c r="H77" s="67"/>
    </row>
    <row r="78" spans="1:8" s="66" customFormat="1" x14ac:dyDescent="0.2">
      <c r="A78" s="65"/>
      <c r="B78" s="65"/>
      <c r="C78" s="57" t="s">
        <v>86</v>
      </c>
      <c r="E78" s="58" t="s">
        <v>87</v>
      </c>
      <c r="F78" s="48">
        <f>SUM(F79)</f>
        <v>225218.4</v>
      </c>
      <c r="G78" s="67"/>
    </row>
    <row r="79" spans="1:8" s="66" customFormat="1" x14ac:dyDescent="0.2">
      <c r="A79" s="65"/>
      <c r="B79" s="65"/>
      <c r="D79" s="57" t="s">
        <v>137</v>
      </c>
      <c r="E79" s="57" t="s">
        <v>138</v>
      </c>
      <c r="F79" s="73">
        <v>225218.4</v>
      </c>
      <c r="G79" s="67"/>
    </row>
    <row r="80" spans="1:8" s="66" customFormat="1" x14ac:dyDescent="0.2">
      <c r="A80" s="65"/>
      <c r="B80" s="65"/>
      <c r="C80" s="57" t="s">
        <v>63</v>
      </c>
      <c r="E80" s="58" t="s">
        <v>64</v>
      </c>
      <c r="F80" s="48">
        <f>SUM(F81)</f>
        <v>6357697.3700000001</v>
      </c>
      <c r="G80" s="67"/>
      <c r="H80" s="67"/>
    </row>
    <row r="81" spans="1:9" s="66" customFormat="1" x14ac:dyDescent="0.2">
      <c r="A81" s="65"/>
      <c r="B81" s="65"/>
      <c r="D81" s="57" t="s">
        <v>65</v>
      </c>
      <c r="E81" s="57" t="s">
        <v>66</v>
      </c>
      <c r="F81" s="73">
        <v>6357697.3700000001</v>
      </c>
      <c r="G81" s="67"/>
      <c r="H81" s="67"/>
    </row>
    <row r="82" spans="1:9" s="79" customFormat="1" x14ac:dyDescent="0.2">
      <c r="A82" s="77"/>
      <c r="B82" s="77"/>
      <c r="C82" s="78"/>
      <c r="E82" s="80" t="s">
        <v>70</v>
      </c>
      <c r="G82" s="81">
        <f>+F45</f>
        <v>16821146.530000001</v>
      </c>
      <c r="H82" s="82"/>
      <c r="I82" s="83"/>
    </row>
    <row r="83" spans="1:9" s="66" customFormat="1" ht="15.75" x14ac:dyDescent="0.25">
      <c r="A83" s="58">
        <v>2.2999999999999998</v>
      </c>
      <c r="B83" s="65"/>
      <c r="E83" s="68" t="s">
        <v>76</v>
      </c>
      <c r="F83" s="48">
        <f>F84+F87+F89+F92+F95</f>
        <v>8865610.8099999987</v>
      </c>
      <c r="G83" s="67"/>
      <c r="H83" s="67"/>
    </row>
    <row r="84" spans="1:9" s="66" customFormat="1" x14ac:dyDescent="0.2">
      <c r="A84" s="65"/>
      <c r="B84" s="58" t="s">
        <v>90</v>
      </c>
      <c r="E84" s="58" t="s">
        <v>91</v>
      </c>
      <c r="F84" s="48">
        <f>SUM(F85)</f>
        <v>1665656.05</v>
      </c>
      <c r="G84" s="67"/>
      <c r="H84" s="67"/>
    </row>
    <row r="85" spans="1:9" s="74" customFormat="1" x14ac:dyDescent="0.2">
      <c r="A85" s="66"/>
      <c r="B85" s="69"/>
      <c r="C85" s="57" t="s">
        <v>110</v>
      </c>
      <c r="D85" s="69"/>
      <c r="E85" s="65" t="s">
        <v>111</v>
      </c>
      <c r="F85" s="71">
        <f>F86</f>
        <v>1665656.05</v>
      </c>
      <c r="H85" s="75"/>
    </row>
    <row r="86" spans="1:9" s="66" customFormat="1" x14ac:dyDescent="0.2">
      <c r="A86" s="65"/>
      <c r="B86" s="65"/>
      <c r="D86" s="57" t="s">
        <v>112</v>
      </c>
      <c r="E86" s="66" t="s">
        <v>111</v>
      </c>
      <c r="F86" s="70">
        <v>1665656.05</v>
      </c>
      <c r="G86" s="67"/>
      <c r="H86" s="67"/>
    </row>
    <row r="87" spans="1:9" s="66" customFormat="1" x14ac:dyDescent="0.2">
      <c r="A87" s="65"/>
      <c r="B87" s="65"/>
      <c r="C87" s="57" t="s">
        <v>144</v>
      </c>
      <c r="E87" s="58" t="s">
        <v>145</v>
      </c>
      <c r="F87" s="71">
        <f>+F88</f>
        <v>28565.29</v>
      </c>
      <c r="G87" s="67"/>
    </row>
    <row r="88" spans="1:9" s="66" customFormat="1" x14ac:dyDescent="0.2">
      <c r="A88" s="65"/>
      <c r="B88" s="65"/>
      <c r="D88" s="57" t="s">
        <v>146</v>
      </c>
      <c r="E88" s="57" t="s">
        <v>147</v>
      </c>
      <c r="F88" s="73">
        <v>28565.29</v>
      </c>
      <c r="G88" s="67"/>
    </row>
    <row r="89" spans="1:9" s="66" customFormat="1" x14ac:dyDescent="0.2">
      <c r="A89" s="65"/>
      <c r="B89" s="58" t="s">
        <v>113</v>
      </c>
      <c r="E89" s="58" t="s">
        <v>117</v>
      </c>
      <c r="F89" s="48">
        <f>SUM(F90)</f>
        <v>40680</v>
      </c>
      <c r="G89" s="67"/>
      <c r="H89" s="67"/>
    </row>
    <row r="90" spans="1:9" s="66" customFormat="1" x14ac:dyDescent="0.2">
      <c r="A90" s="65"/>
      <c r="B90" s="69"/>
      <c r="C90" s="57" t="s">
        <v>114</v>
      </c>
      <c r="D90" s="69"/>
      <c r="E90" s="65" t="s">
        <v>116</v>
      </c>
      <c r="F90" s="71">
        <f>F91</f>
        <v>40680</v>
      </c>
      <c r="G90" s="67"/>
      <c r="H90" s="67"/>
    </row>
    <row r="91" spans="1:9" s="66" customFormat="1" x14ac:dyDescent="0.2">
      <c r="A91" s="65"/>
      <c r="B91" s="65"/>
      <c r="D91" s="57" t="s">
        <v>115</v>
      </c>
      <c r="E91" s="66" t="s">
        <v>116</v>
      </c>
      <c r="F91" s="70">
        <v>40680</v>
      </c>
      <c r="G91" s="67"/>
      <c r="H91" s="67"/>
    </row>
    <row r="92" spans="1:9" s="74" customFormat="1" x14ac:dyDescent="0.2">
      <c r="A92" s="66"/>
      <c r="B92" s="58" t="s">
        <v>71</v>
      </c>
      <c r="C92" s="69"/>
      <c r="D92" s="69"/>
      <c r="E92" s="65" t="s">
        <v>72</v>
      </c>
      <c r="F92" s="71">
        <f>+F93</f>
        <v>1947493.88</v>
      </c>
      <c r="G92" s="75"/>
      <c r="H92" s="75"/>
    </row>
    <row r="93" spans="1:9" s="74" customFormat="1" x14ac:dyDescent="0.2">
      <c r="A93" s="66"/>
      <c r="B93" s="69"/>
      <c r="C93" s="57" t="s">
        <v>73</v>
      </c>
      <c r="D93" s="69"/>
      <c r="E93" s="65" t="s">
        <v>74</v>
      </c>
      <c r="F93" s="71">
        <f>+F94</f>
        <v>1947493.88</v>
      </c>
      <c r="G93" s="75"/>
      <c r="H93" s="75"/>
    </row>
    <row r="94" spans="1:9" s="74" customFormat="1" x14ac:dyDescent="0.2">
      <c r="A94" s="66"/>
      <c r="B94" s="69"/>
      <c r="C94" s="69"/>
      <c r="D94" s="57" t="s">
        <v>75</v>
      </c>
      <c r="E94" s="66" t="s">
        <v>109</v>
      </c>
      <c r="F94" s="70">
        <v>1947493.88</v>
      </c>
      <c r="G94" s="75"/>
      <c r="H94" s="75"/>
    </row>
    <row r="95" spans="1:9" s="74" customFormat="1" x14ac:dyDescent="0.2">
      <c r="A95" s="66"/>
      <c r="B95" s="58" t="s">
        <v>77</v>
      </c>
      <c r="C95" s="69"/>
      <c r="D95" s="69"/>
      <c r="E95" s="65" t="s">
        <v>78</v>
      </c>
      <c r="F95" s="71">
        <f>F96+F98+F100+F102</f>
        <v>5183215.59</v>
      </c>
      <c r="G95" s="75"/>
      <c r="H95" s="75"/>
    </row>
    <row r="96" spans="1:9" s="74" customFormat="1" x14ac:dyDescent="0.2">
      <c r="A96" s="66"/>
      <c r="B96" s="69"/>
      <c r="C96" s="57" t="s">
        <v>118</v>
      </c>
      <c r="D96" s="69"/>
      <c r="E96" s="65" t="s">
        <v>119</v>
      </c>
      <c r="F96" s="71">
        <f>+F97</f>
        <v>518620.88</v>
      </c>
      <c r="G96" s="75"/>
    </row>
    <row r="97" spans="1:9" s="74" customFormat="1" x14ac:dyDescent="0.2">
      <c r="A97" s="66"/>
      <c r="B97" s="69"/>
      <c r="C97" s="69"/>
      <c r="D97" s="57" t="s">
        <v>120</v>
      </c>
      <c r="E97" s="66" t="s">
        <v>119</v>
      </c>
      <c r="F97" s="70">
        <v>518620.88</v>
      </c>
      <c r="G97" s="75"/>
    </row>
    <row r="98" spans="1:9" s="74" customFormat="1" x14ac:dyDescent="0.2">
      <c r="A98" s="66"/>
      <c r="B98" s="69"/>
      <c r="C98" s="57" t="s">
        <v>152</v>
      </c>
      <c r="D98" s="69"/>
      <c r="E98" s="65" t="s">
        <v>153</v>
      </c>
      <c r="F98" s="71">
        <f>+F99</f>
        <v>881289.87</v>
      </c>
      <c r="G98" s="75"/>
    </row>
    <row r="99" spans="1:9" s="74" customFormat="1" x14ac:dyDescent="0.2">
      <c r="A99" s="66"/>
      <c r="B99" s="69"/>
      <c r="C99" s="69"/>
      <c r="D99" s="57" t="s">
        <v>154</v>
      </c>
      <c r="E99" s="66" t="s">
        <v>153</v>
      </c>
      <c r="F99" s="70">
        <v>881289.87</v>
      </c>
      <c r="G99" s="75"/>
    </row>
    <row r="100" spans="1:9" s="74" customFormat="1" x14ac:dyDescent="0.2">
      <c r="A100" s="66"/>
      <c r="B100" s="69"/>
      <c r="C100" s="57" t="s">
        <v>121</v>
      </c>
      <c r="D100" s="69"/>
      <c r="E100" s="65" t="s">
        <v>122</v>
      </c>
      <c r="F100" s="71">
        <f>+F101</f>
        <v>112866.13</v>
      </c>
      <c r="G100" s="75"/>
      <c r="H100" s="75"/>
    </row>
    <row r="101" spans="1:9" s="74" customFormat="1" ht="13.5" customHeight="1" x14ac:dyDescent="0.2">
      <c r="A101" s="66"/>
      <c r="B101" s="69"/>
      <c r="C101" s="69"/>
      <c r="D101" s="57" t="s">
        <v>151</v>
      </c>
      <c r="E101" s="66" t="s">
        <v>122</v>
      </c>
      <c r="F101" s="70">
        <v>112866.13</v>
      </c>
      <c r="G101" s="75"/>
      <c r="H101" s="75"/>
    </row>
    <row r="102" spans="1:9" s="74" customFormat="1" x14ac:dyDescent="0.2">
      <c r="A102" s="66"/>
      <c r="B102" s="69"/>
      <c r="C102" s="57" t="s">
        <v>79</v>
      </c>
      <c r="D102" s="69"/>
      <c r="E102" s="65" t="s">
        <v>80</v>
      </c>
      <c r="F102" s="71">
        <f>F103+F104</f>
        <v>3670438.71</v>
      </c>
      <c r="G102" s="75"/>
      <c r="H102" s="75"/>
    </row>
    <row r="103" spans="1:9" s="74" customFormat="1" x14ac:dyDescent="0.2">
      <c r="A103" s="66"/>
      <c r="B103" s="69"/>
      <c r="C103" s="69"/>
      <c r="D103" s="57" t="s">
        <v>81</v>
      </c>
      <c r="E103" s="66" t="s">
        <v>150</v>
      </c>
      <c r="F103" s="70">
        <v>319438.71000000002</v>
      </c>
      <c r="G103" s="75"/>
      <c r="H103" s="75"/>
    </row>
    <row r="104" spans="1:9" s="74" customFormat="1" x14ac:dyDescent="0.2">
      <c r="A104" s="66"/>
      <c r="B104" s="69"/>
      <c r="C104" s="69"/>
      <c r="D104" s="57" t="s">
        <v>148</v>
      </c>
      <c r="E104" s="66" t="s">
        <v>149</v>
      </c>
      <c r="F104" s="70">
        <v>3351000</v>
      </c>
      <c r="G104" s="75"/>
      <c r="H104" s="75"/>
    </row>
    <row r="105" spans="1:9" s="79" customFormat="1" x14ac:dyDescent="0.2">
      <c r="A105" s="77"/>
      <c r="B105" s="77"/>
      <c r="C105" s="78"/>
      <c r="E105" s="80" t="s">
        <v>82</v>
      </c>
      <c r="G105" s="81">
        <f>+F83</f>
        <v>8865610.8099999987</v>
      </c>
      <c r="H105" s="82"/>
      <c r="I105" s="74"/>
    </row>
    <row r="106" spans="1:9" s="66" customFormat="1" ht="15.75" x14ac:dyDescent="0.25">
      <c r="A106" s="58">
        <v>2.4</v>
      </c>
      <c r="B106" s="65"/>
      <c r="E106" s="68" t="s">
        <v>124</v>
      </c>
      <c r="F106" s="48">
        <f>F107</f>
        <v>789004.62</v>
      </c>
      <c r="G106" s="67"/>
      <c r="H106" s="67"/>
    </row>
    <row r="107" spans="1:9" s="66" customFormat="1" x14ac:dyDescent="0.2">
      <c r="A107" s="65"/>
      <c r="B107" s="58" t="s">
        <v>123</v>
      </c>
      <c r="E107" s="58" t="s">
        <v>125</v>
      </c>
      <c r="F107" s="48">
        <f>+F108</f>
        <v>789004.62</v>
      </c>
      <c r="G107" s="67"/>
      <c r="H107" s="67"/>
    </row>
    <row r="108" spans="1:9" s="66" customFormat="1" x14ac:dyDescent="0.2">
      <c r="A108" s="65"/>
      <c r="B108" s="65"/>
      <c r="C108" s="57" t="s">
        <v>126</v>
      </c>
      <c r="E108" s="58" t="s">
        <v>127</v>
      </c>
      <c r="F108" s="48">
        <f>+F109</f>
        <v>789004.62</v>
      </c>
      <c r="G108" s="67"/>
      <c r="H108" s="67"/>
    </row>
    <row r="109" spans="1:9" s="66" customFormat="1" x14ac:dyDescent="0.2">
      <c r="A109" s="65"/>
      <c r="B109" s="65"/>
      <c r="D109" s="57" t="s">
        <v>130</v>
      </c>
      <c r="E109" s="57" t="s">
        <v>128</v>
      </c>
      <c r="F109" s="73">
        <v>789004.62</v>
      </c>
      <c r="G109" s="67"/>
      <c r="H109" s="67"/>
    </row>
    <row r="110" spans="1:9" s="66" customFormat="1" x14ac:dyDescent="0.2">
      <c r="A110" s="65"/>
      <c r="B110" s="65"/>
      <c r="D110" s="57"/>
      <c r="E110" s="80" t="s">
        <v>129</v>
      </c>
      <c r="F110" s="74"/>
      <c r="G110" s="67">
        <f>+F106</f>
        <v>789004.62</v>
      </c>
      <c r="H110" s="67"/>
    </row>
    <row r="111" spans="1:9" ht="15.75" x14ac:dyDescent="0.25">
      <c r="A111" s="37"/>
      <c r="B111" s="37"/>
      <c r="C111" s="37"/>
      <c r="D111" s="37"/>
      <c r="E111" s="36" t="s">
        <v>16</v>
      </c>
      <c r="F111" s="38"/>
      <c r="G111" s="39">
        <f>SUM(G24:G110)</f>
        <v>38689461.509999998</v>
      </c>
    </row>
    <row r="112" spans="1:9" ht="16.5" thickBot="1" x14ac:dyDescent="0.3">
      <c r="A112" s="37"/>
      <c r="B112" s="37"/>
      <c r="C112" s="37"/>
      <c r="D112" s="37"/>
      <c r="E112" s="36" t="s">
        <v>17</v>
      </c>
      <c r="F112" s="38"/>
      <c r="G112" s="40">
        <f>G20-G111</f>
        <v>-8424174.5199999996</v>
      </c>
    </row>
    <row r="113" spans="1:8" ht="13.5" thickTop="1" x14ac:dyDescent="0.2"/>
    <row r="114" spans="1:8" x14ac:dyDescent="0.2">
      <c r="E114" s="9"/>
    </row>
    <row r="115" spans="1:8" x14ac:dyDescent="0.2">
      <c r="E115" s="10" t="s">
        <v>21</v>
      </c>
    </row>
    <row r="116" spans="1:8" x14ac:dyDescent="0.2">
      <c r="E116" s="52">
        <v>43100</v>
      </c>
    </row>
    <row r="118" spans="1:8" s="59" customFormat="1" x14ac:dyDescent="0.2">
      <c r="A118" s="53"/>
      <c r="B118" s="53"/>
      <c r="C118" s="53"/>
      <c r="D118" s="53"/>
      <c r="E118" s="54"/>
      <c r="F118" s="54"/>
      <c r="G118" s="62"/>
      <c r="H118" s="62"/>
    </row>
    <row r="119" spans="1:8" s="59" customFormat="1" x14ac:dyDescent="0.2">
      <c r="E119" s="62"/>
      <c r="F119" s="62"/>
      <c r="G119" s="62"/>
      <c r="H119" s="62"/>
    </row>
    <row r="120" spans="1:8" s="59" customFormat="1" x14ac:dyDescent="0.2">
      <c r="E120" s="62"/>
      <c r="F120" s="62"/>
      <c r="G120" s="62"/>
      <c r="H120" s="62"/>
    </row>
    <row r="121" spans="1:8" s="59" customFormat="1" x14ac:dyDescent="0.2">
      <c r="E121" s="62"/>
      <c r="F121" s="62"/>
      <c r="G121" s="62"/>
      <c r="H121" s="62"/>
    </row>
    <row r="122" spans="1:8" s="59" customFormat="1" x14ac:dyDescent="0.2">
      <c r="E122" s="62"/>
      <c r="F122" s="62"/>
      <c r="G122" s="62"/>
      <c r="H122" s="62"/>
    </row>
    <row r="123" spans="1:8" s="59" customFormat="1" x14ac:dyDescent="0.2">
      <c r="E123" s="62"/>
      <c r="F123" s="62"/>
      <c r="G123" s="62"/>
      <c r="H123" s="62"/>
    </row>
    <row r="124" spans="1:8" s="59" customFormat="1" x14ac:dyDescent="0.2">
      <c r="E124" s="62"/>
      <c r="F124" s="62"/>
      <c r="G124" s="62"/>
      <c r="H124" s="62"/>
    </row>
    <row r="125" spans="1:8" s="59" customFormat="1" x14ac:dyDescent="0.2">
      <c r="E125" s="62"/>
      <c r="F125" s="62"/>
      <c r="G125" s="62"/>
      <c r="H125" s="62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1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G25" sqref="G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7"/>
      <c r="B11" s="87"/>
      <c r="C11" s="87"/>
      <c r="D11" s="87"/>
      <c r="E11" s="87"/>
      <c r="F11" s="87"/>
      <c r="G11" s="87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6" t="s">
        <v>24</v>
      </c>
      <c r="B13" s="86"/>
      <c r="C13" s="86"/>
      <c r="D13" s="86"/>
      <c r="E13" s="86"/>
      <c r="F13" s="86"/>
      <c r="G13" s="86"/>
    </row>
    <row r="14" spans="1:10" ht="15.75" x14ac:dyDescent="0.25">
      <c r="A14" s="86" t="s">
        <v>171</v>
      </c>
      <c r="B14" s="86"/>
      <c r="C14" s="86"/>
      <c r="D14" s="86"/>
      <c r="E14" s="86"/>
      <c r="F14" s="86"/>
      <c r="G14" s="86"/>
    </row>
    <row r="15" spans="1:10" ht="15.75" x14ac:dyDescent="0.25">
      <c r="A15" s="86" t="s">
        <v>1</v>
      </c>
      <c r="B15" s="86"/>
      <c r="C15" s="86"/>
      <c r="D15" s="86"/>
      <c r="E15" s="86"/>
      <c r="F15" s="86"/>
      <c r="G15" s="86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6" t="s">
        <v>14</v>
      </c>
      <c r="B20" s="86"/>
      <c r="C20" s="86"/>
      <c r="D20" s="86"/>
      <c r="E20" s="86"/>
      <c r="F20" s="86"/>
      <c r="G20" s="86"/>
    </row>
    <row r="21" spans="1:7" ht="15.75" x14ac:dyDescent="0.25">
      <c r="A21" s="86"/>
      <c r="B21" s="86"/>
      <c r="C21" s="86"/>
      <c r="D21" s="86"/>
      <c r="E21" s="86"/>
      <c r="F21" s="86"/>
      <c r="G21" s="86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9" t="s">
        <v>8</v>
      </c>
      <c r="B24" s="89"/>
      <c r="C24" s="89"/>
      <c r="D24" s="89"/>
      <c r="E24" s="22"/>
      <c r="F24" s="22"/>
      <c r="G24" s="21" t="s">
        <v>9</v>
      </c>
    </row>
    <row r="25" spans="1:7" ht="43.5" customHeight="1" x14ac:dyDescent="0.25">
      <c r="A25" s="88" t="s">
        <v>172</v>
      </c>
      <c r="B25" s="88"/>
      <c r="C25" s="88"/>
      <c r="D25" s="88"/>
      <c r="E25" s="24"/>
      <c r="F25" s="24"/>
      <c r="G25" s="28">
        <f>+ejecucion!G20</f>
        <v>30265286.989999998</v>
      </c>
    </row>
    <row r="26" spans="1:7" ht="40.5" customHeight="1" x14ac:dyDescent="0.25">
      <c r="A26" s="88" t="s">
        <v>22</v>
      </c>
      <c r="B26" s="88"/>
      <c r="C26" s="88"/>
      <c r="D26" s="88"/>
      <c r="E26" s="24"/>
      <c r="F26" s="25"/>
      <c r="G26" s="29">
        <f>+ejecucion!G19</f>
        <v>0</v>
      </c>
    </row>
    <row r="27" spans="1:7" ht="30" customHeight="1" x14ac:dyDescent="0.25">
      <c r="A27" s="91" t="s">
        <v>19</v>
      </c>
      <c r="B27" s="91"/>
      <c r="C27" s="91"/>
      <c r="D27" s="91"/>
      <c r="E27" s="25"/>
      <c r="F27" s="25"/>
      <c r="G27" s="30">
        <f>+G25+G26</f>
        <v>30265286.989999998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91" t="s">
        <v>10</v>
      </c>
      <c r="B29" s="91"/>
      <c r="C29" s="26"/>
      <c r="D29" s="25"/>
      <c r="E29" s="25"/>
      <c r="F29" s="25"/>
      <c r="G29" s="25"/>
    </row>
    <row r="30" spans="1:7" ht="30" customHeight="1" x14ac:dyDescent="0.25">
      <c r="A30" s="92" t="s">
        <v>11</v>
      </c>
      <c r="B30" s="92"/>
      <c r="C30" s="92"/>
      <c r="D30" s="92"/>
      <c r="E30" s="25"/>
      <c r="F30" s="28"/>
      <c r="G30" s="28">
        <f>ejecucion!G111</f>
        <v>38689461.509999998</v>
      </c>
    </row>
    <row r="31" spans="1:7" ht="30" customHeight="1" thickBot="1" x14ac:dyDescent="0.3">
      <c r="A31" s="90" t="s">
        <v>173</v>
      </c>
      <c r="B31" s="90"/>
      <c r="C31" s="90"/>
      <c r="D31" s="90"/>
      <c r="E31" s="28"/>
      <c r="F31" s="27"/>
      <c r="G31" s="31">
        <f>+G27-G30</f>
        <v>-8424174.5199999996</v>
      </c>
    </row>
    <row r="32" spans="1:7" ht="18.75" thickTop="1" x14ac:dyDescent="0.25">
      <c r="A32" s="90"/>
      <c r="B32" s="90"/>
      <c r="C32" s="9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2018-01-15T11:33:40Z</cp:lastPrinted>
  <dcterms:created xsi:type="dcterms:W3CDTF">2006-01-17T19:13:45Z</dcterms:created>
  <dcterms:modified xsi:type="dcterms:W3CDTF">2018-01-17T18:24:02Z</dcterms:modified>
</cp:coreProperties>
</file>