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MyExchangeRate">#REF!</definedName>
    <definedName name="_xlnm.Print_Area" localSheetId="0">ejecucion!$A$1:$G$125</definedName>
    <definedName name="_xlnm.Print_Area" localSheetId="1">resumen!$A$1:$G$37</definedName>
    <definedName name="_xlnm.Print_Titles" localSheetId="0">ejecucion!$1:$22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118" i="7" l="1"/>
  <c r="G119" i="7" s="1"/>
  <c r="G116" i="7"/>
  <c r="G99" i="7"/>
  <c r="F113" i="7"/>
  <c r="F110" i="7"/>
  <c r="F100" i="7" s="1"/>
  <c r="F114" i="7"/>
  <c r="F111" i="7"/>
  <c r="F101" i="7"/>
  <c r="F108" i="7"/>
  <c r="F106" i="7"/>
  <c r="F104" i="7"/>
  <c r="F102" i="7"/>
  <c r="F77" i="7"/>
  <c r="F90" i="7"/>
  <c r="F97" i="7"/>
  <c r="F95" i="7"/>
  <c r="F93" i="7"/>
  <c r="F91" i="7"/>
  <c r="F88" i="7"/>
  <c r="F87" i="7"/>
  <c r="F85" i="7"/>
  <c r="F84" i="7" s="1"/>
  <c r="F82" i="7"/>
  <c r="F81" i="7" s="1"/>
  <c r="F69" i="7"/>
  <c r="F70" i="7"/>
  <c r="F72" i="7"/>
  <c r="F65" i="7"/>
  <c r="F64" i="7" s="1"/>
  <c r="F62" i="7"/>
  <c r="F60" i="7"/>
  <c r="F31" i="7"/>
  <c r="F59" i="7" l="1"/>
  <c r="F79" i="7"/>
  <c r="F78" i="7" s="1"/>
  <c r="F74" i="7"/>
  <c r="F57" i="7"/>
  <c r="F55" i="7"/>
  <c r="F53" i="7"/>
  <c r="F51" i="7"/>
  <c r="F49" i="7"/>
  <c r="F47" i="7"/>
  <c r="F42" i="7"/>
  <c r="F40" i="7"/>
  <c r="F38" i="7"/>
  <c r="F35" i="7"/>
  <c r="F34" i="7" s="1"/>
  <c r="F29" i="7"/>
  <c r="F27" i="7"/>
  <c r="F45" i="7" l="1"/>
  <c r="F26" i="7"/>
  <c r="F46" i="7"/>
  <c r="F37" i="7"/>
  <c r="G76" i="7" l="1"/>
  <c r="F25" i="7"/>
  <c r="G44" i="7" s="1"/>
  <c r="G30" i="8" l="1"/>
  <c r="G25" i="8"/>
  <c r="G21" i="7" l="1"/>
  <c r="G26" i="8"/>
  <c r="G27" i="8" l="1"/>
  <c r="G31" i="8" l="1"/>
</calcChain>
</file>

<file path=xl/sharedStrings.xml><?xml version="1.0" encoding="utf-8"?>
<sst xmlns="http://schemas.openxmlformats.org/spreadsheetml/2006/main" count="205" uniqueCount="180">
  <si>
    <t>Subtotal Servicios No Personales</t>
  </si>
  <si>
    <t>SOBRESUELDOS</t>
  </si>
  <si>
    <t>OTROS SERVICIOS NO PERSONALES</t>
  </si>
  <si>
    <t>Combustibles y lubricantes</t>
  </si>
  <si>
    <t>(En RD$)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</si>
  <si>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</si>
  <si>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</si>
  <si>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</si>
  <si>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</si>
  <si>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</si>
  <si>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</si>
  <si>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</si>
  <si>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</si>
  <si>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</si>
  <si>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</si>
  <si>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</si>
  <si>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</si>
  <si>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</si>
  <si>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</si>
  <si>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</si>
  <si>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</si>
  <si>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</si>
  <si>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</si>
  <si>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</si>
  <si>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</si>
  <si>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</si>
  <si>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</si>
  <si>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</si>
  <si>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</si>
  <si>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</si>
  <si>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</si>
  <si>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</si>
  <si>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</si>
  <si>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</si>
  <si>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</si>
  <si>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</si>
  <si>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</si>
  <si>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</si>
  <si>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</si>
  <si>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</si>
  <si>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</si>
  <si>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</si>
  <si>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</si>
  <si>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</si>
  <si>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</si>
  <si>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</si>
  <si>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</si>
  <si>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</si>
  <si>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</si>
  <si>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</si>
  <si>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</si>
  <si>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</si>
  <si>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Otros servicios técnicos profesionales</t>
  </si>
  <si>
    <t>2.2.8.7.06</t>
  </si>
  <si>
    <t>Gasoil</t>
  </si>
  <si>
    <t>2.3.7.1.02</t>
  </si>
  <si>
    <t>2.1.1</t>
  </si>
  <si>
    <t>2.1.2</t>
  </si>
  <si>
    <t>2.1.5</t>
  </si>
  <si>
    <t>2.2.1</t>
  </si>
  <si>
    <t>2.2.8</t>
  </si>
  <si>
    <t>2.3.7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</si>
  <si>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</si>
  <si>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</si>
  <si>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</si>
  <si>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</si>
  <si>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</si>
  <si>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</si>
  <si>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</si>
  <si>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</si>
  <si>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</si>
  <si>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</si>
  <si>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</si>
  <si>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</si>
  <si>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2.3.7.1</t>
  </si>
  <si>
    <t>2.2.8.7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</si>
  <si>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</si>
  <si>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</si>
  <si>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</si>
  <si>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</si>
  <si>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</si>
  <si>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</si>
  <si>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</si>
  <si>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</si>
  <si>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</si>
  <si>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Servicios Técnicos y Profesionales</t>
  </si>
  <si>
    <t>Período del 01/03/2014 al 31/03/2014</t>
  </si>
  <si>
    <t>BALANCE DISPONIBLE PARA COMPROMISOS PENDIENTES AL 1/3/2014</t>
  </si>
  <si>
    <t>TOTAL INGRESOS POR PARTIDAS PRESUPUESTARIAS, MARZO 2014</t>
  </si>
  <si>
    <t>31-3-2014</t>
  </si>
  <si>
    <t>Del 1ro. de marzo al 31, 2014</t>
  </si>
  <si>
    <t xml:space="preserve"> - Balance disponible al 1/3/2014</t>
  </si>
  <si>
    <t>BALANCE  DISPONIBLE AL 31/3/2014</t>
  </si>
  <si>
    <t>2.1.1.5</t>
  </si>
  <si>
    <t>Prestaciones laborales</t>
  </si>
  <si>
    <t>2.1.1.5.03</t>
  </si>
  <si>
    <t>2.1.1.5.04</t>
  </si>
  <si>
    <t>Prestación laboral por desvinculación</t>
  </si>
  <si>
    <t>Proporción de vacaciones no disfrutadas</t>
  </si>
  <si>
    <t>2.2.2.1</t>
  </si>
  <si>
    <t>2.2.2.1.01</t>
  </si>
  <si>
    <t>2.2.2.2</t>
  </si>
  <si>
    <t>2.2.2.2.01</t>
  </si>
  <si>
    <t>Publicidad y propaganda</t>
  </si>
  <si>
    <t>Impresión y Encuadernación</t>
  </si>
  <si>
    <t>2.2.7.2</t>
  </si>
  <si>
    <t>PUBLICIDAD, IMPRESION Y ENCUADERNACION</t>
  </si>
  <si>
    <t>2.2.7</t>
  </si>
  <si>
    <t>SERVICIOS DE CONSERVACION, REPARACIONES MENORES E INSTALACIONES TEMPORALES</t>
  </si>
  <si>
    <t>Reparaciones de maquinarias y equipos</t>
  </si>
  <si>
    <t>2.2.7.2.02</t>
  </si>
  <si>
    <t>2.2.7.2.04</t>
  </si>
  <si>
    <t>2.2.7.2.06</t>
  </si>
  <si>
    <t>Mantenimiento y reparacion de equipo para computación</t>
  </si>
  <si>
    <t>Mantenimiento y reparacion de equipo de oficina y muebles</t>
  </si>
  <si>
    <t>Mantenimiento y reparacion de equipos de transporte, traccion y elevación</t>
  </si>
  <si>
    <t>2.2.2</t>
  </si>
  <si>
    <t>2.2.8.2</t>
  </si>
  <si>
    <t>2.2.8.4</t>
  </si>
  <si>
    <t>2.2.8.2.01</t>
  </si>
  <si>
    <t>2.2.8.4.01</t>
  </si>
  <si>
    <t>Comisiones y gastos bancarios</t>
  </si>
  <si>
    <t>Servicios funerarios y gastos conexos</t>
  </si>
  <si>
    <t>2.3.1</t>
  </si>
  <si>
    <t>2.3.2</t>
  </si>
  <si>
    <t>2.3.3</t>
  </si>
  <si>
    <t>2.3.1.3</t>
  </si>
  <si>
    <t>2.3.2.3</t>
  </si>
  <si>
    <t>2.3.3.3</t>
  </si>
  <si>
    <t>2.3.1.3.03</t>
  </si>
  <si>
    <t>2.3.2.3.01</t>
  </si>
  <si>
    <t>2.3.3.3.01</t>
  </si>
  <si>
    <t>Productos forestales</t>
  </si>
  <si>
    <t>Prendas de vestir</t>
  </si>
  <si>
    <t>Productos de artes gráficas</t>
  </si>
  <si>
    <t>ALIMENTOS Y PRODUCTOS AGROFORESTALES</t>
  </si>
  <si>
    <t>Productos agroforestales y pecuarios</t>
  </si>
  <si>
    <t>TEXTILES Y VESTUARIOS</t>
  </si>
  <si>
    <t>Acabados textiles</t>
  </si>
  <si>
    <t>PRODUCTOS DE PAPEL, CARTON E IMPRESOS</t>
  </si>
  <si>
    <t>2.3.9</t>
  </si>
  <si>
    <t>2.3.9.1</t>
  </si>
  <si>
    <t>2.3.9.1.01</t>
  </si>
  <si>
    <t>PRODUCTOS Y UTILES VARIOS</t>
  </si>
  <si>
    <t>Material para limpieza</t>
  </si>
  <si>
    <t>2.3.9.2</t>
  </si>
  <si>
    <t>2.3.9.2.01</t>
  </si>
  <si>
    <t>Utiles de escritorio, oficina informática y enseñanza</t>
  </si>
  <si>
    <t>2.3.9.6</t>
  </si>
  <si>
    <t>2.3.9.6.01</t>
  </si>
  <si>
    <t>Productos eléctricos y afines</t>
  </si>
  <si>
    <t>2.3.9.9</t>
  </si>
  <si>
    <t>2.3.9.9.01</t>
  </si>
  <si>
    <t>Productos y útiles varios n.i.p.</t>
  </si>
  <si>
    <t>Subtotal Servicios Personales</t>
  </si>
  <si>
    <t>BIENES MUEBLES, INMUEBLES E INTANGIBLES</t>
  </si>
  <si>
    <t>2.6.1</t>
  </si>
  <si>
    <t>2.6.1.1</t>
  </si>
  <si>
    <t>Muebles de oficina y estantería</t>
  </si>
  <si>
    <t>2.6.1.1.01</t>
  </si>
  <si>
    <t>2.6.1.3</t>
  </si>
  <si>
    <t>Equipo computacional</t>
  </si>
  <si>
    <t>2.6.1.5</t>
  </si>
  <si>
    <t>2.6.1.5.01</t>
  </si>
  <si>
    <t>Electrodomésticos</t>
  </si>
  <si>
    <t>2.6.1.9</t>
  </si>
  <si>
    <t>2.6.1.9.01</t>
  </si>
  <si>
    <t>Otros mobiliarios y equipos no identificados precedentemente</t>
  </si>
  <si>
    <t>MOBILIARIO Y EQUIPO</t>
  </si>
  <si>
    <t>2.6.2</t>
  </si>
  <si>
    <t>2.6.2.2</t>
  </si>
  <si>
    <t>2.6.2.2.01</t>
  </si>
  <si>
    <t>MOBILIARIO Y EQUIPO EDUCACIONAL Y RECREATIVO</t>
  </si>
  <si>
    <t>Aparatos deportivos</t>
  </si>
  <si>
    <t>2.6.5</t>
  </si>
  <si>
    <t>2.6.5.5</t>
  </si>
  <si>
    <t>2.6.5.5.01</t>
  </si>
  <si>
    <t>MAQUINARIAS, OTROS EQUIPOS Y HERRAMIENTAS</t>
  </si>
  <si>
    <t>Equipos de telecomunicaciones y señalamiento</t>
  </si>
  <si>
    <t>Subtotal 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</si>
</sst>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0" fontId="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</cellXfs>
  <cellStyles count="4">
    <cellStyle name="Comma" xfId="2" builtinId="3"/>
    <cellStyle name="Comma_D2006" xfId="1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H124"/>
  <sheetViews>
    <sheetView showZeros="0" tabSelected="1" topLeftCell="A94" zoomScaleNormal="100" workbookViewId="0">
      <selection activeCell="A94" sqref="A9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56"/>
      <c r="B6" s="56"/>
      <c r="C6" s="56"/>
      <c r="D6" s="56"/>
      <c r="E6" s="56"/>
      <c r="F6" s="5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55" t="s">
        <v>34</v>
      </c>
      <c r="B14" s="55"/>
      <c r="C14" s="55"/>
      <c r="D14" s="55"/>
      <c r="E14" s="55"/>
      <c r="F14" s="55"/>
      <c r="G14" s="55"/>
    </row>
    <row r="15" spans="1:8" ht="15.75" x14ac:dyDescent="0.25">
      <c r="A15" s="55" t="s">
        <v>86</v>
      </c>
      <c r="B15" s="55"/>
      <c r="C15" s="55"/>
      <c r="D15" s="55"/>
      <c r="E15" s="55"/>
      <c r="F15" s="55"/>
      <c r="G15" s="55"/>
    </row>
    <row r="16" spans="1:8" ht="15.75" x14ac:dyDescent="0.25">
      <c r="A16" s="55" t="s">
        <v>4</v>
      </c>
      <c r="B16" s="55"/>
      <c r="C16" s="55"/>
      <c r="D16" s="55"/>
      <c r="E16" s="55"/>
      <c r="F16" s="55"/>
      <c r="G16" s="55"/>
    </row>
    <row r="17" spans="1:8" ht="15.75" x14ac:dyDescent="0.25">
      <c r="A17" s="45"/>
      <c r="B17" s="45"/>
      <c r="C17" s="45"/>
      <c r="D17" s="45"/>
      <c r="E17" s="45"/>
      <c r="F17" s="45"/>
    </row>
    <row r="18" spans="1:8" ht="15.75" x14ac:dyDescent="0.25">
      <c r="A18" s="5"/>
      <c r="B18" s="5"/>
      <c r="C18" s="5"/>
      <c r="D18" s="11"/>
      <c r="E18" s="12"/>
      <c r="G18" s="33" t="s">
        <v>19</v>
      </c>
    </row>
    <row r="19" spans="1:8" ht="16.5" customHeight="1" x14ac:dyDescent="0.2">
      <c r="A19" s="44" t="s">
        <v>87</v>
      </c>
      <c r="B19" s="44"/>
      <c r="C19" s="13"/>
      <c r="D19" s="6"/>
      <c r="E19" s="14"/>
      <c r="G19" s="43">
        <v>406923084.36000001</v>
      </c>
    </row>
    <row r="20" spans="1:8" ht="16.5" customHeight="1" thickBot="1" x14ac:dyDescent="0.25">
      <c r="A20" s="44" t="s">
        <v>88</v>
      </c>
      <c r="B20" s="44"/>
      <c r="C20" s="13"/>
      <c r="D20" s="6"/>
      <c r="E20" s="14"/>
      <c r="G20" s="43">
        <v>0</v>
      </c>
    </row>
    <row r="21" spans="1:8" ht="16.5" customHeight="1" thickBot="1" x14ac:dyDescent="0.3">
      <c r="A21" s="13" t="s">
        <v>24</v>
      </c>
      <c r="B21" s="13"/>
      <c r="C21" s="5"/>
      <c r="D21" s="11"/>
      <c r="E21" s="14"/>
      <c r="G21" s="42">
        <f>SUM(G19:G20)</f>
        <v>406923084.36000001</v>
      </c>
    </row>
    <row r="22" spans="1:8" ht="16.5" thickTop="1" x14ac:dyDescent="0.25">
      <c r="A22" s="13"/>
      <c r="B22" s="5"/>
      <c r="C22" s="5"/>
      <c r="D22" s="11"/>
      <c r="E22" s="14"/>
      <c r="F22" s="18"/>
    </row>
    <row r="23" spans="1:8" s="47" customFormat="1" x14ac:dyDescent="0.2">
      <c r="A23" s="54" t="s">
        <v>18</v>
      </c>
      <c r="B23" s="54"/>
      <c r="C23" s="54"/>
      <c r="D23" s="54"/>
      <c r="E23" s="54"/>
      <c r="F23" s="54"/>
      <c r="G23" s="12"/>
      <c r="H23" s="12"/>
    </row>
    <row r="24" spans="1:8" s="47" customFormat="1" ht="15.75" x14ac:dyDescent="0.2">
      <c r="A24" s="34" t="s">
        <v>11</v>
      </c>
      <c r="B24" s="34" t="s">
        <v>10</v>
      </c>
      <c r="C24" s="34" t="s">
        <v>12</v>
      </c>
      <c r="D24" s="34" t="s">
        <v>76</v>
      </c>
      <c r="E24" s="35" t="s">
        <v>26</v>
      </c>
      <c r="F24" s="36">
        <v>2014</v>
      </c>
      <c r="G24" s="12"/>
      <c r="H24" s="12"/>
    </row>
    <row r="25" spans="1:8" s="47" customFormat="1" ht="15.75" x14ac:dyDescent="0.25">
      <c r="A25" s="48">
        <v>2.1</v>
      </c>
      <c r="B25" s="49"/>
      <c r="E25" s="46" t="s">
        <v>9</v>
      </c>
      <c r="F25" s="50">
        <f>F26+F34+F37</f>
        <v>7186438.6699999999</v>
      </c>
      <c r="G25" s="12"/>
      <c r="H25" s="12"/>
    </row>
    <row r="26" spans="1:8" s="47" customFormat="1" x14ac:dyDescent="0.2">
      <c r="A26" s="49"/>
      <c r="B26" s="48" t="s">
        <v>56</v>
      </c>
      <c r="E26" s="48" t="s">
        <v>79</v>
      </c>
      <c r="F26" s="50">
        <f>F27+F29+F31</f>
        <v>6154461.4100000001</v>
      </c>
      <c r="G26" s="12"/>
      <c r="H26" s="12"/>
    </row>
    <row r="27" spans="1:8" s="47" customFormat="1" x14ac:dyDescent="0.2">
      <c r="A27" s="49"/>
      <c r="B27" s="49"/>
      <c r="C27" s="51" t="s">
        <v>62</v>
      </c>
      <c r="E27" s="48" t="s">
        <v>77</v>
      </c>
      <c r="F27" s="50">
        <f t="shared" ref="F27" si="0">SUM(F28)</f>
        <v>4681083.33</v>
      </c>
      <c r="G27" s="12"/>
      <c r="H27" s="12"/>
    </row>
    <row r="28" spans="1:8" s="47" customFormat="1" x14ac:dyDescent="0.2">
      <c r="A28" s="49"/>
      <c r="B28" s="49"/>
      <c r="D28" s="51" t="s">
        <v>37</v>
      </c>
      <c r="E28" s="47" t="s">
        <v>78</v>
      </c>
      <c r="F28" s="52">
        <v>4681083.33</v>
      </c>
      <c r="G28" s="12"/>
      <c r="H28" s="12"/>
    </row>
    <row r="29" spans="1:8" s="47" customFormat="1" x14ac:dyDescent="0.2">
      <c r="A29" s="49"/>
      <c r="B29" s="49"/>
      <c r="C29" s="51" t="s">
        <v>63</v>
      </c>
      <c r="E29" s="48" t="s">
        <v>81</v>
      </c>
      <c r="F29" s="50">
        <f>SUM(F30:F30)</f>
        <v>1000500</v>
      </c>
      <c r="G29" s="12"/>
      <c r="H29" s="12"/>
    </row>
    <row r="30" spans="1:8" s="47" customFormat="1" x14ac:dyDescent="0.2">
      <c r="A30" s="49"/>
      <c r="B30" s="49"/>
      <c r="D30" s="51" t="s">
        <v>36</v>
      </c>
      <c r="E30" s="51" t="s">
        <v>35</v>
      </c>
      <c r="F30" s="52">
        <v>1000500</v>
      </c>
      <c r="G30" s="12"/>
      <c r="H30" s="12"/>
    </row>
    <row r="31" spans="1:8" s="47" customFormat="1" x14ac:dyDescent="0.2">
      <c r="A31" s="49"/>
      <c r="B31" s="49"/>
      <c r="C31" s="51" t="s">
        <v>93</v>
      </c>
      <c r="E31" s="48" t="s">
        <v>94</v>
      </c>
      <c r="F31" s="50">
        <f>SUM(F32:F33)</f>
        <v>472878.08000000002</v>
      </c>
      <c r="G31" s="12"/>
      <c r="H31" s="12"/>
    </row>
    <row r="32" spans="1:8" s="47" customFormat="1" x14ac:dyDescent="0.2">
      <c r="A32" s="49"/>
      <c r="B32" s="49"/>
      <c r="D32" s="51" t="s">
        <v>95</v>
      </c>
      <c r="E32" s="51" t="s">
        <v>97</v>
      </c>
      <c r="F32" s="52">
        <v>456957.45</v>
      </c>
      <c r="G32" s="12"/>
      <c r="H32" s="12"/>
    </row>
    <row r="33" spans="1:8" s="47" customFormat="1" x14ac:dyDescent="0.2">
      <c r="A33" s="49"/>
      <c r="B33" s="49"/>
      <c r="D33" s="51" t="s">
        <v>96</v>
      </c>
      <c r="E33" s="51" t="s">
        <v>98</v>
      </c>
      <c r="F33" s="52">
        <v>15920.63</v>
      </c>
      <c r="G33" s="12"/>
      <c r="H33" s="12"/>
    </row>
    <row r="34" spans="1:8" s="47" customFormat="1" x14ac:dyDescent="0.2">
      <c r="A34" s="49"/>
      <c r="B34" s="48" t="s">
        <v>57</v>
      </c>
      <c r="E34" s="48" t="s">
        <v>1</v>
      </c>
      <c r="F34" s="50">
        <f t="shared" ref="F34" si="1">F35</f>
        <v>205000</v>
      </c>
      <c r="G34" s="12"/>
      <c r="H34" s="12"/>
    </row>
    <row r="35" spans="1:8" s="47" customFormat="1" x14ac:dyDescent="0.2">
      <c r="A35" s="49"/>
      <c r="B35" s="49"/>
      <c r="C35" s="51" t="s">
        <v>64</v>
      </c>
      <c r="E35" s="48" t="s">
        <v>80</v>
      </c>
      <c r="F35" s="50">
        <f t="shared" ref="F35" si="2">SUM(F36)</f>
        <v>205000</v>
      </c>
      <c r="G35" s="12"/>
      <c r="H35" s="12"/>
    </row>
    <row r="36" spans="1:8" s="47" customFormat="1" x14ac:dyDescent="0.2">
      <c r="A36" s="49"/>
      <c r="B36" s="49"/>
      <c r="D36" s="51" t="s">
        <v>39</v>
      </c>
      <c r="E36" s="51" t="s">
        <v>38</v>
      </c>
      <c r="F36" s="52">
        <v>205000</v>
      </c>
      <c r="G36" s="12"/>
      <c r="H36" s="12"/>
    </row>
    <row r="37" spans="1:8" s="47" customFormat="1" x14ac:dyDescent="0.2">
      <c r="A37" s="49"/>
      <c r="B37" s="48" t="s">
        <v>58</v>
      </c>
      <c r="E37" s="48" t="s">
        <v>82</v>
      </c>
      <c r="F37" s="50">
        <f t="shared" ref="F37" si="3">F38+F40+F42</f>
        <v>826977.26</v>
      </c>
      <c r="G37" s="12"/>
      <c r="H37" s="12"/>
    </row>
    <row r="38" spans="1:8" s="47" customFormat="1" x14ac:dyDescent="0.2">
      <c r="A38" s="49"/>
      <c r="B38" s="49"/>
      <c r="C38" s="51" t="s">
        <v>65</v>
      </c>
      <c r="E38" s="48" t="s">
        <v>21</v>
      </c>
      <c r="F38" s="50">
        <f t="shared" ref="F38" si="4">SUM(F39)</f>
        <v>380682.22</v>
      </c>
      <c r="G38" s="12"/>
      <c r="H38" s="12"/>
    </row>
    <row r="39" spans="1:8" s="47" customFormat="1" x14ac:dyDescent="0.2">
      <c r="A39" s="49"/>
      <c r="B39" s="49"/>
      <c r="D39" s="51" t="s">
        <v>40</v>
      </c>
      <c r="E39" s="51" t="s">
        <v>21</v>
      </c>
      <c r="F39" s="52">
        <v>380682.22</v>
      </c>
      <c r="G39" s="12"/>
      <c r="H39" s="12"/>
    </row>
    <row r="40" spans="1:8" s="47" customFormat="1" x14ac:dyDescent="0.2">
      <c r="A40" s="49"/>
      <c r="B40" s="49"/>
      <c r="C40" s="51" t="s">
        <v>66</v>
      </c>
      <c r="E40" s="48" t="s">
        <v>41</v>
      </c>
      <c r="F40" s="50">
        <f t="shared" ref="F40" si="5">SUM(F41)</f>
        <v>397137.32</v>
      </c>
      <c r="G40" s="12"/>
      <c r="H40" s="12"/>
    </row>
    <row r="41" spans="1:8" s="47" customFormat="1" x14ac:dyDescent="0.2">
      <c r="A41" s="49"/>
      <c r="B41" s="49"/>
      <c r="D41" s="51" t="s">
        <v>42</v>
      </c>
      <c r="E41" s="51" t="s">
        <v>41</v>
      </c>
      <c r="F41" s="52">
        <v>397137.32</v>
      </c>
      <c r="G41" s="12"/>
      <c r="H41" s="12"/>
    </row>
    <row r="42" spans="1:8" s="47" customFormat="1" x14ac:dyDescent="0.2">
      <c r="A42" s="49"/>
      <c r="B42" s="49"/>
      <c r="C42" s="51" t="s">
        <v>67</v>
      </c>
      <c r="E42" s="48" t="s">
        <v>13</v>
      </c>
      <c r="F42" s="50">
        <f t="shared" ref="F42" si="6">SUM(F43)</f>
        <v>49157.72</v>
      </c>
      <c r="G42" s="12"/>
      <c r="H42" s="12"/>
    </row>
    <row r="43" spans="1:8" s="47" customFormat="1" x14ac:dyDescent="0.2">
      <c r="A43" s="49"/>
      <c r="B43" s="49"/>
      <c r="D43" s="51" t="s">
        <v>43</v>
      </c>
      <c r="E43" s="51" t="s">
        <v>13</v>
      </c>
      <c r="F43" s="52">
        <v>49157.72</v>
      </c>
      <c r="G43" s="12"/>
      <c r="H43" s="12"/>
    </row>
    <row r="44" spans="1:8" x14ac:dyDescent="0.2">
      <c r="A44" s="8"/>
      <c r="B44" s="8"/>
      <c r="C44" s="15"/>
      <c r="E44" s="6" t="s">
        <v>154</v>
      </c>
      <c r="F44" s="2"/>
      <c r="G44" s="12">
        <f>+F25</f>
        <v>7186438.6699999999</v>
      </c>
    </row>
    <row r="45" spans="1:8" s="47" customFormat="1" ht="15.75" x14ac:dyDescent="0.25">
      <c r="A45" s="48">
        <v>2.2000000000000002</v>
      </c>
      <c r="B45" s="49"/>
      <c r="E45" s="46" t="s">
        <v>8</v>
      </c>
      <c r="F45" s="50">
        <f>+F46+F59+F64+F69</f>
        <v>47121962.670000002</v>
      </c>
      <c r="G45" s="12"/>
      <c r="H45" s="12"/>
    </row>
    <row r="46" spans="1:8" s="47" customFormat="1" x14ac:dyDescent="0.2">
      <c r="A46" s="49"/>
      <c r="B46" s="48" t="s">
        <v>59</v>
      </c>
      <c r="E46" s="48" t="s">
        <v>83</v>
      </c>
      <c r="F46" s="50">
        <f>F47+F49+F51+F53+F55+F57</f>
        <v>1716064.21</v>
      </c>
      <c r="G46" s="12"/>
      <c r="H46" s="12"/>
    </row>
    <row r="47" spans="1:8" s="47" customFormat="1" x14ac:dyDescent="0.2">
      <c r="A47" s="49"/>
      <c r="B47" s="49"/>
      <c r="C47" s="51" t="s">
        <v>68</v>
      </c>
      <c r="E47" s="48" t="s">
        <v>30</v>
      </c>
      <c r="F47" s="50">
        <f t="shared" ref="F47" si="7">SUM(F48)</f>
        <v>64512.19</v>
      </c>
      <c r="G47" s="12"/>
      <c r="H47" s="12"/>
    </row>
    <row r="48" spans="1:8" s="47" customFormat="1" x14ac:dyDescent="0.2">
      <c r="A48" s="49"/>
      <c r="B48" s="49"/>
      <c r="D48" s="51" t="s">
        <v>44</v>
      </c>
      <c r="E48" s="51" t="s">
        <v>30</v>
      </c>
      <c r="F48" s="52">
        <v>64512.19</v>
      </c>
      <c r="G48" s="12"/>
      <c r="H48" s="12"/>
    </row>
    <row r="49" spans="1:8" s="47" customFormat="1" x14ac:dyDescent="0.2">
      <c r="A49" s="49"/>
      <c r="B49" s="49"/>
      <c r="C49" s="51" t="s">
        <v>69</v>
      </c>
      <c r="E49" s="48" t="s">
        <v>32</v>
      </c>
      <c r="F49" s="50">
        <f t="shared" ref="F49" si="8">SUM(F50)</f>
        <v>392705.19</v>
      </c>
      <c r="G49" s="12"/>
      <c r="H49" s="12"/>
    </row>
    <row r="50" spans="1:8" s="47" customFormat="1" x14ac:dyDescent="0.2">
      <c r="A50" s="49"/>
      <c r="B50" s="49"/>
      <c r="D50" s="51" t="s">
        <v>45</v>
      </c>
      <c r="E50" s="51" t="s">
        <v>32</v>
      </c>
      <c r="F50" s="52">
        <v>392705.19</v>
      </c>
      <c r="G50" s="12"/>
      <c r="H50" s="12"/>
    </row>
    <row r="51" spans="1:8" s="47" customFormat="1" x14ac:dyDescent="0.2">
      <c r="A51" s="49"/>
      <c r="B51" s="49"/>
      <c r="C51" s="51" t="s">
        <v>70</v>
      </c>
      <c r="E51" s="48" t="s">
        <v>33</v>
      </c>
      <c r="F51" s="50">
        <f t="shared" ref="F51" si="9">SUM(F52)</f>
        <v>646372.38</v>
      </c>
      <c r="G51" s="12"/>
      <c r="H51" s="12"/>
    </row>
    <row r="52" spans="1:8" s="47" customFormat="1" x14ac:dyDescent="0.2">
      <c r="A52" s="49"/>
      <c r="B52" s="49"/>
      <c r="D52" s="51" t="s">
        <v>46</v>
      </c>
      <c r="E52" s="51" t="s">
        <v>33</v>
      </c>
      <c r="F52" s="52">
        <v>646372.38</v>
      </c>
      <c r="G52" s="12"/>
      <c r="H52" s="12"/>
    </row>
    <row r="53" spans="1:8" s="47" customFormat="1" x14ac:dyDescent="0.2">
      <c r="A53" s="49"/>
      <c r="B53" s="49"/>
      <c r="C53" s="51" t="s">
        <v>71</v>
      </c>
      <c r="E53" s="48" t="s">
        <v>5</v>
      </c>
      <c r="F53" s="50">
        <f t="shared" ref="F53" si="10">SUM(F54)</f>
        <v>609226.44999999995</v>
      </c>
      <c r="G53" s="12"/>
      <c r="H53" s="12"/>
    </row>
    <row r="54" spans="1:8" s="47" customFormat="1" x14ac:dyDescent="0.2">
      <c r="A54" s="49"/>
      <c r="B54" s="49"/>
      <c r="D54" s="51" t="s">
        <v>48</v>
      </c>
      <c r="E54" s="51" t="s">
        <v>47</v>
      </c>
      <c r="F54" s="52">
        <v>609226.44999999995</v>
      </c>
      <c r="G54" s="12"/>
      <c r="H54" s="12"/>
    </row>
    <row r="55" spans="1:8" s="47" customFormat="1" x14ac:dyDescent="0.2">
      <c r="A55" s="49"/>
      <c r="B55" s="49"/>
      <c r="C55" s="51" t="s">
        <v>72</v>
      </c>
      <c r="E55" s="48" t="s">
        <v>6</v>
      </c>
      <c r="F55" s="50">
        <f t="shared" ref="F55" si="11">SUM(F56)</f>
        <v>2187</v>
      </c>
      <c r="G55" s="12"/>
      <c r="H55" s="12"/>
    </row>
    <row r="56" spans="1:8" s="47" customFormat="1" x14ac:dyDescent="0.2">
      <c r="A56" s="49"/>
      <c r="B56" s="49"/>
      <c r="D56" s="51" t="s">
        <v>49</v>
      </c>
      <c r="E56" s="51" t="s">
        <v>6</v>
      </c>
      <c r="F56" s="52">
        <v>2187</v>
      </c>
      <c r="G56" s="12"/>
      <c r="H56" s="12"/>
    </row>
    <row r="57" spans="1:8" s="47" customFormat="1" x14ac:dyDescent="0.2">
      <c r="A57" s="49"/>
      <c r="B57" s="49"/>
      <c r="C57" s="51" t="s">
        <v>73</v>
      </c>
      <c r="E57" s="48" t="s">
        <v>50</v>
      </c>
      <c r="F57" s="50">
        <f t="shared" ref="F57:F62" si="12">SUM(F58)</f>
        <v>1061</v>
      </c>
      <c r="G57" s="12"/>
      <c r="H57" s="12"/>
    </row>
    <row r="58" spans="1:8" s="47" customFormat="1" x14ac:dyDescent="0.2">
      <c r="A58" s="49"/>
      <c r="B58" s="49"/>
      <c r="D58" s="51" t="s">
        <v>51</v>
      </c>
      <c r="E58" s="51" t="s">
        <v>50</v>
      </c>
      <c r="F58" s="52">
        <v>1061</v>
      </c>
      <c r="G58" s="12"/>
      <c r="H58" s="12"/>
    </row>
    <row r="59" spans="1:8" s="47" customFormat="1" x14ac:dyDescent="0.2">
      <c r="A59" s="49"/>
      <c r="B59" s="48" t="s">
        <v>116</v>
      </c>
      <c r="E59" s="48" t="s">
        <v>106</v>
      </c>
      <c r="F59" s="50">
        <f>F60+F62</f>
        <v>259710.46</v>
      </c>
      <c r="G59" s="12"/>
      <c r="H59" s="12"/>
    </row>
    <row r="60" spans="1:8" s="47" customFormat="1" x14ac:dyDescent="0.2">
      <c r="A60" s="49"/>
      <c r="B60" s="49"/>
      <c r="C60" s="51" t="s">
        <v>99</v>
      </c>
      <c r="E60" s="48" t="s">
        <v>103</v>
      </c>
      <c r="F60" s="50">
        <f t="shared" si="12"/>
        <v>249999.99</v>
      </c>
      <c r="G60" s="12"/>
      <c r="H60" s="12"/>
    </row>
    <row r="61" spans="1:8" s="47" customFormat="1" x14ac:dyDescent="0.2">
      <c r="A61" s="49"/>
      <c r="B61" s="49"/>
      <c r="D61" s="51" t="s">
        <v>100</v>
      </c>
      <c r="E61" s="62" t="s">
        <v>103</v>
      </c>
      <c r="F61" s="52">
        <v>249999.99</v>
      </c>
      <c r="G61" s="12"/>
      <c r="H61" s="12"/>
    </row>
    <row r="62" spans="1:8" s="47" customFormat="1" x14ac:dyDescent="0.2">
      <c r="A62" s="49"/>
      <c r="B62" s="49"/>
      <c r="C62" s="51" t="s">
        <v>101</v>
      </c>
      <c r="E62" s="48" t="s">
        <v>104</v>
      </c>
      <c r="F62" s="50">
        <f t="shared" si="12"/>
        <v>9710.4699999999993</v>
      </c>
      <c r="G62" s="12"/>
      <c r="H62" s="12"/>
    </row>
    <row r="63" spans="1:8" s="47" customFormat="1" x14ac:dyDescent="0.2">
      <c r="A63" s="49"/>
      <c r="B63" s="49"/>
      <c r="D63" s="51" t="s">
        <v>102</v>
      </c>
      <c r="E63" s="62" t="s">
        <v>104</v>
      </c>
      <c r="F63" s="52">
        <v>9710.4699999999993</v>
      </c>
      <c r="G63" s="12"/>
      <c r="H63" s="12"/>
    </row>
    <row r="64" spans="1:8" s="47" customFormat="1" ht="25.5" x14ac:dyDescent="0.2">
      <c r="A64" s="49"/>
      <c r="B64" s="48" t="s">
        <v>107</v>
      </c>
      <c r="E64" s="63" t="s">
        <v>108</v>
      </c>
      <c r="F64" s="50">
        <f>F65</f>
        <v>232246.64</v>
      </c>
      <c r="G64" s="12"/>
      <c r="H64" s="12"/>
    </row>
    <row r="65" spans="1:8" s="47" customFormat="1" x14ac:dyDescent="0.2">
      <c r="A65" s="49"/>
      <c r="B65" s="49"/>
      <c r="C65" s="47" t="s">
        <v>105</v>
      </c>
      <c r="D65" s="51"/>
      <c r="E65" s="48" t="s">
        <v>109</v>
      </c>
      <c r="F65" s="50">
        <f>SUM(F66:F68)</f>
        <v>232246.64</v>
      </c>
      <c r="G65" s="12"/>
      <c r="H65" s="12"/>
    </row>
    <row r="66" spans="1:8" s="47" customFormat="1" x14ac:dyDescent="0.2">
      <c r="A66" s="49"/>
      <c r="B66" s="49"/>
      <c r="D66" s="47" t="s">
        <v>110</v>
      </c>
      <c r="E66" s="62" t="s">
        <v>113</v>
      </c>
      <c r="F66" s="52">
        <v>4956</v>
      </c>
      <c r="G66" s="12"/>
      <c r="H66" s="12"/>
    </row>
    <row r="67" spans="1:8" s="47" customFormat="1" x14ac:dyDescent="0.2">
      <c r="A67" s="49"/>
      <c r="B67" s="49"/>
      <c r="D67" s="47" t="s">
        <v>111</v>
      </c>
      <c r="E67" s="62" t="s">
        <v>114</v>
      </c>
      <c r="F67" s="52">
        <v>4975</v>
      </c>
      <c r="G67" s="12"/>
      <c r="H67" s="12"/>
    </row>
    <row r="68" spans="1:8" s="47" customFormat="1" x14ac:dyDescent="0.2">
      <c r="A68" s="49"/>
      <c r="B68" s="49"/>
      <c r="D68" s="47" t="s">
        <v>112</v>
      </c>
      <c r="E68" s="62" t="s">
        <v>115</v>
      </c>
      <c r="F68" s="52">
        <v>222315.64</v>
      </c>
      <c r="G68" s="12"/>
      <c r="H68" s="12"/>
    </row>
    <row r="69" spans="1:8" s="47" customFormat="1" x14ac:dyDescent="0.2">
      <c r="A69" s="49"/>
      <c r="B69" s="48" t="s">
        <v>60</v>
      </c>
      <c r="E69" s="48" t="s">
        <v>2</v>
      </c>
      <c r="F69" s="50">
        <f>F70+F72+F74</f>
        <v>44913941.359999999</v>
      </c>
      <c r="G69" s="12"/>
      <c r="H69" s="12"/>
    </row>
    <row r="70" spans="1:8" s="47" customFormat="1" x14ac:dyDescent="0.2">
      <c r="A70" s="49"/>
      <c r="B70" s="49"/>
      <c r="C70" s="51" t="s">
        <v>117</v>
      </c>
      <c r="E70" s="48" t="s">
        <v>121</v>
      </c>
      <c r="F70" s="50">
        <f t="shared" ref="F70:F74" si="13">SUM(F71)</f>
        <v>18842214.870000001</v>
      </c>
      <c r="G70" s="12"/>
      <c r="H70" s="12"/>
    </row>
    <row r="71" spans="1:8" s="47" customFormat="1" x14ac:dyDescent="0.2">
      <c r="A71" s="49"/>
      <c r="B71" s="49"/>
      <c r="D71" s="51" t="s">
        <v>119</v>
      </c>
      <c r="E71" s="51" t="s">
        <v>121</v>
      </c>
      <c r="F71" s="52">
        <v>18842214.870000001</v>
      </c>
      <c r="G71" s="12"/>
      <c r="H71" s="12"/>
    </row>
    <row r="72" spans="1:8" s="47" customFormat="1" x14ac:dyDescent="0.2">
      <c r="A72" s="49"/>
      <c r="B72" s="49"/>
      <c r="C72" s="51" t="s">
        <v>118</v>
      </c>
      <c r="E72" s="48" t="s">
        <v>122</v>
      </c>
      <c r="F72" s="50">
        <f t="shared" si="13"/>
        <v>16692</v>
      </c>
      <c r="G72" s="12"/>
      <c r="H72" s="12"/>
    </row>
    <row r="73" spans="1:8" s="47" customFormat="1" x14ac:dyDescent="0.2">
      <c r="A73" s="49"/>
      <c r="B73" s="49"/>
      <c r="D73" s="51" t="s">
        <v>120</v>
      </c>
      <c r="E73" s="51" t="s">
        <v>122</v>
      </c>
      <c r="F73" s="52">
        <v>16692</v>
      </c>
      <c r="G73" s="12"/>
      <c r="H73" s="12"/>
    </row>
    <row r="74" spans="1:8" s="47" customFormat="1" x14ac:dyDescent="0.2">
      <c r="A74" s="49"/>
      <c r="B74" s="49"/>
      <c r="C74" s="51" t="s">
        <v>75</v>
      </c>
      <c r="E74" s="48" t="s">
        <v>85</v>
      </c>
      <c r="F74" s="50">
        <f t="shared" si="13"/>
        <v>26055034.489999998</v>
      </c>
      <c r="G74" s="12"/>
      <c r="H74" s="12"/>
    </row>
    <row r="75" spans="1:8" s="47" customFormat="1" x14ac:dyDescent="0.2">
      <c r="A75" s="49"/>
      <c r="B75" s="49"/>
      <c r="D75" s="51" t="s">
        <v>53</v>
      </c>
      <c r="E75" s="51" t="s">
        <v>52</v>
      </c>
      <c r="F75" s="52">
        <v>26055034.489999998</v>
      </c>
      <c r="G75" s="12"/>
      <c r="H75" s="12"/>
    </row>
    <row r="76" spans="1:8" x14ac:dyDescent="0.2">
      <c r="A76" s="8"/>
      <c r="B76" s="8"/>
      <c r="C76" s="15"/>
      <c r="E76" s="6" t="s">
        <v>0</v>
      </c>
      <c r="F76" s="2"/>
      <c r="G76" s="12">
        <f>+F45</f>
        <v>47121962.670000002</v>
      </c>
    </row>
    <row r="77" spans="1:8" s="47" customFormat="1" ht="15.75" x14ac:dyDescent="0.25">
      <c r="A77" s="48">
        <v>2.2999999999999998</v>
      </c>
      <c r="B77" s="49"/>
      <c r="E77" s="46" t="s">
        <v>7</v>
      </c>
      <c r="F77" s="50">
        <f>F78+F81+F84+F87+F90</f>
        <v>1547782.9899999998</v>
      </c>
      <c r="G77" s="12"/>
      <c r="H77" s="12"/>
    </row>
    <row r="78" spans="1:8" s="47" customFormat="1" x14ac:dyDescent="0.2">
      <c r="A78" s="49"/>
      <c r="B78" s="48" t="s">
        <v>123</v>
      </c>
      <c r="E78" s="48" t="s">
        <v>135</v>
      </c>
      <c r="F78" s="50">
        <f t="shared" ref="F78" si="14">+F79</f>
        <v>22404</v>
      </c>
      <c r="G78" s="12"/>
      <c r="H78" s="12"/>
    </row>
    <row r="79" spans="1:8" s="47" customFormat="1" x14ac:dyDescent="0.2">
      <c r="A79" s="49"/>
      <c r="B79" s="49"/>
      <c r="C79" s="51" t="s">
        <v>126</v>
      </c>
      <c r="E79" s="48" t="s">
        <v>136</v>
      </c>
      <c r="F79" s="50">
        <f>SUM(F80:F80)</f>
        <v>22404</v>
      </c>
      <c r="G79" s="12"/>
      <c r="H79" s="12"/>
    </row>
    <row r="80" spans="1:8" s="47" customFormat="1" x14ac:dyDescent="0.2">
      <c r="A80" s="49"/>
      <c r="B80" s="49"/>
      <c r="D80" s="51" t="s">
        <v>129</v>
      </c>
      <c r="E80" s="51" t="s">
        <v>132</v>
      </c>
      <c r="F80" s="52">
        <v>22404</v>
      </c>
      <c r="G80" s="12"/>
      <c r="H80" s="12"/>
    </row>
    <row r="81" spans="1:8" s="47" customFormat="1" x14ac:dyDescent="0.2">
      <c r="A81" s="49"/>
      <c r="B81" s="48" t="s">
        <v>124</v>
      </c>
      <c r="E81" s="48" t="s">
        <v>137</v>
      </c>
      <c r="F81" s="50">
        <f t="shared" ref="F81" si="15">+F82</f>
        <v>14726.4</v>
      </c>
      <c r="G81" s="12"/>
      <c r="H81" s="12"/>
    </row>
    <row r="82" spans="1:8" s="47" customFormat="1" x14ac:dyDescent="0.2">
      <c r="A82" s="49"/>
      <c r="B82" s="49"/>
      <c r="C82" s="51" t="s">
        <v>127</v>
      </c>
      <c r="E82" s="48" t="s">
        <v>138</v>
      </c>
      <c r="F82" s="50">
        <f>SUM(F83:F83)</f>
        <v>14726.4</v>
      </c>
      <c r="G82" s="12"/>
      <c r="H82" s="12"/>
    </row>
    <row r="83" spans="1:8" s="47" customFormat="1" x14ac:dyDescent="0.2">
      <c r="A83" s="49"/>
      <c r="B83" s="49"/>
      <c r="D83" s="51" t="s">
        <v>130</v>
      </c>
      <c r="E83" s="51" t="s">
        <v>133</v>
      </c>
      <c r="F83" s="52">
        <v>14726.4</v>
      </c>
      <c r="G83" s="12"/>
      <c r="H83" s="12"/>
    </row>
    <row r="84" spans="1:8" s="47" customFormat="1" x14ac:dyDescent="0.2">
      <c r="A84" s="49"/>
      <c r="B84" s="48" t="s">
        <v>125</v>
      </c>
      <c r="E84" s="48" t="s">
        <v>139</v>
      </c>
      <c r="F84" s="50">
        <f t="shared" ref="F84" si="16">+F85</f>
        <v>229727.8</v>
      </c>
      <c r="G84" s="12"/>
      <c r="H84" s="12"/>
    </row>
    <row r="85" spans="1:8" s="47" customFormat="1" x14ac:dyDescent="0.2">
      <c r="A85" s="49"/>
      <c r="B85" s="49"/>
      <c r="C85" s="51" t="s">
        <v>128</v>
      </c>
      <c r="E85" s="48" t="s">
        <v>134</v>
      </c>
      <c r="F85" s="50">
        <f>SUM(F86:F86)</f>
        <v>229727.8</v>
      </c>
      <c r="G85" s="12"/>
      <c r="H85" s="12"/>
    </row>
    <row r="86" spans="1:8" s="47" customFormat="1" x14ac:dyDescent="0.2">
      <c r="A86" s="49"/>
      <c r="B86" s="49"/>
      <c r="D86" s="51" t="s">
        <v>131</v>
      </c>
      <c r="E86" s="51" t="s">
        <v>134</v>
      </c>
      <c r="F86" s="52">
        <v>229727.8</v>
      </c>
      <c r="G86" s="12"/>
      <c r="H86" s="12"/>
    </row>
    <row r="87" spans="1:8" s="47" customFormat="1" x14ac:dyDescent="0.2">
      <c r="A87" s="49"/>
      <c r="B87" s="48" t="s">
        <v>61</v>
      </c>
      <c r="E87" s="48" t="s">
        <v>84</v>
      </c>
      <c r="F87" s="50">
        <f t="shared" ref="F87" si="17">+F88</f>
        <v>275000</v>
      </c>
      <c r="G87" s="12"/>
      <c r="H87" s="12"/>
    </row>
    <row r="88" spans="1:8" s="47" customFormat="1" x14ac:dyDescent="0.2">
      <c r="A88" s="49"/>
      <c r="B88" s="49"/>
      <c r="C88" s="51" t="s">
        <v>74</v>
      </c>
      <c r="E88" s="48" t="s">
        <v>3</v>
      </c>
      <c r="F88" s="50">
        <f>SUM(F89:F89)</f>
        <v>275000</v>
      </c>
      <c r="G88" s="12"/>
      <c r="H88" s="12"/>
    </row>
    <row r="89" spans="1:8" s="47" customFormat="1" x14ac:dyDescent="0.2">
      <c r="A89" s="49"/>
      <c r="B89" s="49"/>
      <c r="D89" s="51" t="s">
        <v>55</v>
      </c>
      <c r="E89" s="51" t="s">
        <v>54</v>
      </c>
      <c r="F89" s="52">
        <v>275000</v>
      </c>
      <c r="G89" s="12"/>
      <c r="H89" s="12"/>
    </row>
    <row r="90" spans="1:8" s="47" customFormat="1" x14ac:dyDescent="0.2">
      <c r="A90" s="49"/>
      <c r="B90" s="48" t="s">
        <v>140</v>
      </c>
      <c r="E90" s="48" t="s">
        <v>143</v>
      </c>
      <c r="F90" s="50">
        <f>+F91+F93+F95+F97</f>
        <v>1005924.7899999999</v>
      </c>
      <c r="G90" s="12"/>
      <c r="H90" s="12"/>
    </row>
    <row r="91" spans="1:8" s="47" customFormat="1" x14ac:dyDescent="0.2">
      <c r="A91" s="49"/>
      <c r="B91" s="49"/>
      <c r="C91" s="51" t="s">
        <v>141</v>
      </c>
      <c r="E91" s="48" t="s">
        <v>144</v>
      </c>
      <c r="F91" s="50">
        <f>SUM(F92:F92)</f>
        <v>232587.44</v>
      </c>
      <c r="G91" s="12"/>
      <c r="H91" s="12"/>
    </row>
    <row r="92" spans="1:8" s="47" customFormat="1" x14ac:dyDescent="0.2">
      <c r="A92" s="49"/>
      <c r="B92" s="49"/>
      <c r="D92" s="51" t="s">
        <v>142</v>
      </c>
      <c r="E92" s="51" t="s">
        <v>144</v>
      </c>
      <c r="F92" s="52">
        <v>232587.44</v>
      </c>
      <c r="G92" s="12"/>
      <c r="H92" s="12"/>
    </row>
    <row r="93" spans="1:8" s="47" customFormat="1" x14ac:dyDescent="0.2">
      <c r="A93" s="49"/>
      <c r="B93" s="49"/>
      <c r="C93" s="51" t="s">
        <v>145</v>
      </c>
      <c r="E93" s="48" t="s">
        <v>147</v>
      </c>
      <c r="F93" s="50">
        <f>SUM(F94:F94)</f>
        <v>488937.72</v>
      </c>
      <c r="G93" s="12"/>
      <c r="H93" s="12"/>
    </row>
    <row r="94" spans="1:8" s="47" customFormat="1" x14ac:dyDescent="0.2">
      <c r="A94" s="49"/>
      <c r="B94" s="49"/>
      <c r="D94" s="51" t="s">
        <v>146</v>
      </c>
      <c r="E94" s="51" t="s">
        <v>147</v>
      </c>
      <c r="F94" s="52">
        <v>488937.72</v>
      </c>
      <c r="G94" s="12"/>
      <c r="H94" s="12"/>
    </row>
    <row r="95" spans="1:8" s="47" customFormat="1" x14ac:dyDescent="0.2">
      <c r="A95" s="49"/>
      <c r="B95" s="49"/>
      <c r="C95" s="51" t="s">
        <v>148</v>
      </c>
      <c r="E95" s="48" t="s">
        <v>150</v>
      </c>
      <c r="F95" s="50">
        <f>SUM(F96:F96)</f>
        <v>256539.83</v>
      </c>
      <c r="G95" s="12"/>
      <c r="H95" s="12"/>
    </row>
    <row r="96" spans="1:8" s="47" customFormat="1" x14ac:dyDescent="0.2">
      <c r="A96" s="49"/>
      <c r="B96" s="49"/>
      <c r="D96" s="51" t="s">
        <v>149</v>
      </c>
      <c r="E96" s="51" t="s">
        <v>150</v>
      </c>
      <c r="F96" s="52">
        <v>256539.83</v>
      </c>
      <c r="G96" s="12"/>
      <c r="H96" s="12"/>
    </row>
    <row r="97" spans="1:8" s="47" customFormat="1" x14ac:dyDescent="0.2">
      <c r="A97" s="49"/>
      <c r="B97" s="49"/>
      <c r="C97" s="51" t="s">
        <v>151</v>
      </c>
      <c r="E97" s="48" t="s">
        <v>153</v>
      </c>
      <c r="F97" s="50">
        <f>SUM(F98:F98)</f>
        <v>27859.8</v>
      </c>
      <c r="G97" s="12"/>
      <c r="H97" s="12"/>
    </row>
    <row r="98" spans="1:8" s="47" customFormat="1" x14ac:dyDescent="0.2">
      <c r="A98" s="49"/>
      <c r="B98" s="49"/>
      <c r="D98" s="51" t="s">
        <v>152</v>
      </c>
      <c r="E98" s="51" t="s">
        <v>153</v>
      </c>
      <c r="F98" s="52">
        <v>27859.8</v>
      </c>
      <c r="G98" s="12"/>
      <c r="H98" s="12"/>
    </row>
    <row r="99" spans="1:8" s="47" customFormat="1" x14ac:dyDescent="0.2">
      <c r="A99" s="49"/>
      <c r="B99" s="49"/>
      <c r="D99" s="51"/>
      <c r="E99" s="6" t="s">
        <v>28</v>
      </c>
      <c r="F99" s="2"/>
      <c r="G99" s="12">
        <f>+F77</f>
        <v>1547782.9899999998</v>
      </c>
      <c r="H99" s="12"/>
    </row>
    <row r="100" spans="1:8" s="47" customFormat="1" ht="15.75" x14ac:dyDescent="0.25">
      <c r="A100" s="48">
        <v>2.6</v>
      </c>
      <c r="B100" s="49"/>
      <c r="E100" s="53" t="s">
        <v>155</v>
      </c>
      <c r="F100" s="50">
        <f>F101+F110+F113</f>
        <v>674301.7</v>
      </c>
      <c r="G100" s="12"/>
      <c r="H100" s="12"/>
    </row>
    <row r="101" spans="1:8" s="47" customFormat="1" x14ac:dyDescent="0.2">
      <c r="A101" s="49"/>
      <c r="B101" s="48" t="s">
        <v>156</v>
      </c>
      <c r="E101" s="48" t="s">
        <v>168</v>
      </c>
      <c r="F101" s="50">
        <f>+F102+F104+F106+F108</f>
        <v>303531.7</v>
      </c>
      <c r="G101" s="12"/>
      <c r="H101" s="12"/>
    </row>
    <row r="102" spans="1:8" s="47" customFormat="1" x14ac:dyDescent="0.2">
      <c r="A102" s="49"/>
      <c r="B102" s="49"/>
      <c r="C102" s="51" t="s">
        <v>157</v>
      </c>
      <c r="E102" s="48" t="s">
        <v>158</v>
      </c>
      <c r="F102" s="50">
        <f>SUM(F103:F103)</f>
        <v>102873.88</v>
      </c>
      <c r="G102" s="12"/>
      <c r="H102" s="12"/>
    </row>
    <row r="103" spans="1:8" s="47" customFormat="1" x14ac:dyDescent="0.2">
      <c r="A103" s="49"/>
      <c r="B103" s="49"/>
      <c r="D103" s="51" t="s">
        <v>159</v>
      </c>
      <c r="E103" s="51" t="s">
        <v>158</v>
      </c>
      <c r="F103" s="52">
        <v>102873.88</v>
      </c>
      <c r="G103" s="12"/>
      <c r="H103" s="12"/>
    </row>
    <row r="104" spans="1:8" s="47" customFormat="1" x14ac:dyDescent="0.2">
      <c r="A104" s="49"/>
      <c r="B104" s="49"/>
      <c r="C104" s="51" t="s">
        <v>160</v>
      </c>
      <c r="E104" s="48" t="s">
        <v>161</v>
      </c>
      <c r="F104" s="50">
        <f>SUM(F105:F105)</f>
        <v>139063</v>
      </c>
      <c r="G104" s="12"/>
      <c r="H104" s="12"/>
    </row>
    <row r="105" spans="1:8" s="47" customFormat="1" x14ac:dyDescent="0.2">
      <c r="A105" s="49"/>
      <c r="B105" s="49"/>
      <c r="D105" s="51" t="s">
        <v>160</v>
      </c>
      <c r="E105" s="51" t="s">
        <v>161</v>
      </c>
      <c r="F105" s="52">
        <v>139063</v>
      </c>
      <c r="G105" s="12"/>
      <c r="H105" s="12"/>
    </row>
    <row r="106" spans="1:8" s="47" customFormat="1" x14ac:dyDescent="0.2">
      <c r="A106" s="49"/>
      <c r="B106" s="49"/>
      <c r="C106" s="51" t="s">
        <v>162</v>
      </c>
      <c r="E106" s="48" t="s">
        <v>164</v>
      </c>
      <c r="F106" s="50">
        <f>SUM(F107:F107)</f>
        <v>57063.62</v>
      </c>
      <c r="G106" s="12"/>
      <c r="H106" s="12"/>
    </row>
    <row r="107" spans="1:8" s="47" customFormat="1" x14ac:dyDescent="0.2">
      <c r="A107" s="49"/>
      <c r="B107" s="49"/>
      <c r="D107" s="51" t="s">
        <v>163</v>
      </c>
      <c r="E107" s="51" t="s">
        <v>164</v>
      </c>
      <c r="F107" s="52">
        <v>57063.62</v>
      </c>
      <c r="G107" s="12"/>
      <c r="H107" s="12"/>
    </row>
    <row r="108" spans="1:8" s="47" customFormat="1" x14ac:dyDescent="0.2">
      <c r="A108" s="49"/>
      <c r="B108" s="49"/>
      <c r="C108" s="51" t="s">
        <v>165</v>
      </c>
      <c r="E108" s="48" t="s">
        <v>167</v>
      </c>
      <c r="F108" s="50">
        <f>SUM(F109:F109)</f>
        <v>4531.2</v>
      </c>
      <c r="G108" s="12"/>
      <c r="H108" s="12"/>
    </row>
    <row r="109" spans="1:8" s="47" customFormat="1" x14ac:dyDescent="0.2">
      <c r="A109" s="49"/>
      <c r="B109" s="49"/>
      <c r="D109" s="51" t="s">
        <v>166</v>
      </c>
      <c r="E109" s="51" t="s">
        <v>167</v>
      </c>
      <c r="F109" s="52">
        <v>4531.2</v>
      </c>
      <c r="G109" s="12"/>
      <c r="H109" s="12"/>
    </row>
    <row r="110" spans="1:8" s="47" customFormat="1" x14ac:dyDescent="0.2">
      <c r="A110" s="49"/>
      <c r="B110" s="48" t="s">
        <v>169</v>
      </c>
      <c r="E110" s="48" t="s">
        <v>172</v>
      </c>
      <c r="F110" s="50">
        <f>+F111</f>
        <v>257490</v>
      </c>
      <c r="G110" s="12"/>
      <c r="H110" s="12"/>
    </row>
    <row r="111" spans="1:8" s="47" customFormat="1" x14ac:dyDescent="0.2">
      <c r="A111" s="49"/>
      <c r="B111" s="49"/>
      <c r="C111" s="51" t="s">
        <v>170</v>
      </c>
      <c r="E111" s="48" t="s">
        <v>173</v>
      </c>
      <c r="F111" s="50">
        <f>SUM(F112:F112)</f>
        <v>257490</v>
      </c>
      <c r="G111" s="12"/>
      <c r="H111" s="12"/>
    </row>
    <row r="112" spans="1:8" s="47" customFormat="1" x14ac:dyDescent="0.2">
      <c r="A112" s="49"/>
      <c r="B112" s="49"/>
      <c r="D112" s="51" t="s">
        <v>171</v>
      </c>
      <c r="E112" s="51" t="s">
        <v>173</v>
      </c>
      <c r="F112" s="52">
        <v>257490</v>
      </c>
      <c r="G112" s="12"/>
      <c r="H112" s="12"/>
    </row>
    <row r="113" spans="1:8" s="47" customFormat="1" x14ac:dyDescent="0.2">
      <c r="A113" s="49"/>
      <c r="B113" s="48" t="s">
        <v>174</v>
      </c>
      <c r="E113" s="48" t="s">
        <v>177</v>
      </c>
      <c r="F113" s="50">
        <f>+F114</f>
        <v>113280</v>
      </c>
      <c r="G113" s="12"/>
      <c r="H113" s="12"/>
    </row>
    <row r="114" spans="1:8" s="47" customFormat="1" x14ac:dyDescent="0.2">
      <c r="A114" s="49"/>
      <c r="B114" s="49"/>
      <c r="C114" s="51" t="s">
        <v>175</v>
      </c>
      <c r="E114" s="48" t="s">
        <v>178</v>
      </c>
      <c r="F114" s="50">
        <f>SUM(F115:F115)</f>
        <v>113280</v>
      </c>
      <c r="G114" s="12"/>
      <c r="H114" s="12"/>
    </row>
    <row r="115" spans="1:8" s="47" customFormat="1" x14ac:dyDescent="0.2">
      <c r="A115" s="49"/>
      <c r="B115" s="49"/>
      <c r="D115" s="51" t="s">
        <v>176</v>
      </c>
      <c r="E115" s="51" t="s">
        <v>178</v>
      </c>
      <c r="F115" s="52">
        <v>113280</v>
      </c>
      <c r="G115" s="12"/>
      <c r="H115" s="12"/>
    </row>
    <row r="116" spans="1:8" s="47" customFormat="1" x14ac:dyDescent="0.2">
      <c r="A116" s="49"/>
      <c r="B116" s="49"/>
      <c r="D116" s="51"/>
      <c r="E116" s="6" t="s">
        <v>179</v>
      </c>
      <c r="F116" s="2"/>
      <c r="G116" s="12">
        <f>+F100</f>
        <v>674301.7</v>
      </c>
      <c r="H116" s="12"/>
    </row>
    <row r="117" spans="1:8" ht="18" customHeight="1" x14ac:dyDescent="0.2">
      <c r="A117" s="8"/>
      <c r="B117" s="8"/>
      <c r="C117" s="8"/>
      <c r="E117" s="2"/>
      <c r="F117" s="2"/>
      <c r="G117" s="2"/>
    </row>
    <row r="118" spans="1:8" ht="15.75" x14ac:dyDescent="0.25">
      <c r="A118" s="38"/>
      <c r="B118" s="38"/>
      <c r="C118" s="38"/>
      <c r="D118" s="38"/>
      <c r="E118" s="37" t="s">
        <v>22</v>
      </c>
      <c r="F118" s="39"/>
      <c r="G118" s="40">
        <f>SUM(G25:G116)</f>
        <v>56530486.030000009</v>
      </c>
    </row>
    <row r="119" spans="1:8" ht="16.5" thickBot="1" x14ac:dyDescent="0.3">
      <c r="A119" s="38"/>
      <c r="B119" s="38"/>
      <c r="C119" s="38"/>
      <c r="D119" s="38"/>
      <c r="E119" s="37" t="s">
        <v>23</v>
      </c>
      <c r="F119" s="39"/>
      <c r="G119" s="41">
        <f>G21-G118</f>
        <v>350392598.32999998</v>
      </c>
    </row>
    <row r="120" spans="1:8" ht="13.5" thickTop="1" x14ac:dyDescent="0.2"/>
    <row r="122" spans="1:8" x14ac:dyDescent="0.2">
      <c r="E122" s="9"/>
    </row>
    <row r="123" spans="1:8" x14ac:dyDescent="0.2">
      <c r="E123" s="10" t="s">
        <v>27</v>
      </c>
    </row>
    <row r="124" spans="1:8" x14ac:dyDescent="0.2">
      <c r="E124" s="32" t="s">
        <v>89</v>
      </c>
    </row>
  </sheetData>
  <mergeCells count="5">
    <mergeCell ref="A23:F23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18" activePane="bottomLeft" state="frozen"/>
      <selection pane="bottomLeft" activeCell="A32" sqref="A32:C3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56"/>
      <c r="B11" s="56"/>
      <c r="C11" s="56"/>
      <c r="D11" s="56"/>
      <c r="E11" s="56"/>
      <c r="F11" s="56"/>
      <c r="G11" s="5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55" t="s">
        <v>31</v>
      </c>
      <c r="B13" s="55"/>
      <c r="C13" s="55"/>
      <c r="D13" s="55"/>
      <c r="E13" s="55"/>
      <c r="F13" s="55"/>
      <c r="G13" s="55"/>
    </row>
    <row r="14" spans="1:10" ht="15.75" x14ac:dyDescent="0.25">
      <c r="A14" s="55" t="s">
        <v>90</v>
      </c>
      <c r="B14" s="55"/>
      <c r="C14" s="55"/>
      <c r="D14" s="55"/>
      <c r="E14" s="55"/>
      <c r="F14" s="55"/>
      <c r="G14" s="55"/>
    </row>
    <row r="15" spans="1:10" ht="15.75" x14ac:dyDescent="0.25">
      <c r="A15" s="55" t="s">
        <v>4</v>
      </c>
      <c r="B15" s="55"/>
      <c r="C15" s="55"/>
      <c r="D15" s="55"/>
      <c r="E15" s="55"/>
      <c r="F15" s="55"/>
      <c r="G15" s="5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55" t="s">
        <v>20</v>
      </c>
      <c r="B20" s="55"/>
      <c r="C20" s="55"/>
      <c r="D20" s="55"/>
      <c r="E20" s="55"/>
      <c r="F20" s="55"/>
      <c r="G20" s="55"/>
    </row>
    <row r="21" spans="1:7" ht="15.75" x14ac:dyDescent="0.25">
      <c r="A21" s="55"/>
      <c r="B21" s="55"/>
      <c r="C21" s="55"/>
      <c r="D21" s="55"/>
      <c r="E21" s="55"/>
      <c r="F21" s="55"/>
      <c r="G21" s="5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61" t="s">
        <v>14</v>
      </c>
      <c r="B24" s="61"/>
      <c r="C24" s="61"/>
      <c r="D24" s="61"/>
      <c r="E24" s="22"/>
      <c r="F24" s="22"/>
      <c r="G24" s="21" t="s">
        <v>15</v>
      </c>
    </row>
    <row r="25" spans="1:7" ht="43.5" customHeight="1" x14ac:dyDescent="0.25">
      <c r="A25" s="58" t="s">
        <v>91</v>
      </c>
      <c r="B25" s="58"/>
      <c r="C25" s="58"/>
      <c r="D25" s="58"/>
      <c r="E25" s="24"/>
      <c r="F25" s="24"/>
      <c r="G25" s="28">
        <f>+ejecucion!G19</f>
        <v>406923084.36000001</v>
      </c>
    </row>
    <row r="26" spans="1:7" ht="40.5" customHeight="1" x14ac:dyDescent="0.25">
      <c r="A26" s="58" t="s">
        <v>29</v>
      </c>
      <c r="B26" s="58"/>
      <c r="C26" s="58"/>
      <c r="D26" s="58"/>
      <c r="E26" s="24"/>
      <c r="F26" s="25"/>
      <c r="G26" s="29">
        <f>+ejecucion!G20</f>
        <v>0</v>
      </c>
    </row>
    <row r="27" spans="1:7" ht="30" customHeight="1" x14ac:dyDescent="0.25">
      <c r="A27" s="59" t="s">
        <v>25</v>
      </c>
      <c r="B27" s="59"/>
      <c r="C27" s="59"/>
      <c r="D27" s="59"/>
      <c r="E27" s="25"/>
      <c r="F27" s="25"/>
      <c r="G27" s="30">
        <f>+G25+G26</f>
        <v>406923084.36000001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59" t="s">
        <v>16</v>
      </c>
      <c r="B29" s="59"/>
      <c r="C29" s="26"/>
      <c r="D29" s="25"/>
      <c r="E29" s="25"/>
      <c r="F29" s="25"/>
      <c r="G29" s="25"/>
    </row>
    <row r="30" spans="1:7" ht="30" customHeight="1" x14ac:dyDescent="0.25">
      <c r="A30" s="60" t="s">
        <v>17</v>
      </c>
      <c r="B30" s="60"/>
      <c r="C30" s="60"/>
      <c r="D30" s="60"/>
      <c r="E30" s="25"/>
      <c r="F30" s="28"/>
      <c r="G30" s="28">
        <f>ejecucion!G118</f>
        <v>56530486.030000009</v>
      </c>
    </row>
    <row r="31" spans="1:7" ht="30" customHeight="1" thickBot="1" x14ac:dyDescent="0.3">
      <c r="A31" s="57" t="s">
        <v>92</v>
      </c>
      <c r="B31" s="57"/>
      <c r="C31" s="57"/>
      <c r="D31" s="57"/>
      <c r="E31" s="28"/>
      <c r="F31" s="27"/>
      <c r="G31" s="31">
        <f>+G27-G30</f>
        <v>350392598.32999998</v>
      </c>
    </row>
    <row r="32" spans="1:7" ht="30" customHeight="1" thickTop="1" x14ac:dyDescent="0.25">
      <c r="A32" s="57"/>
      <c r="B32" s="57"/>
      <c r="C32" s="5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2014-04-01T18:33:16Z</cp:lastPrinted>
  <dcterms:created xsi:type="dcterms:W3CDTF">2006-01-17T19:13:45Z</dcterms:created>
  <dcterms:modified xsi:type="dcterms:W3CDTF">2014-04-01T18:33:18Z</dcterms:modified>
</cp:coreProperties>
</file>