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ejecucion!$A$1:$G$119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113" i="7" l="1"/>
  <c r="G114" i="7" s="1"/>
  <c r="F106" i="7" l="1"/>
  <c r="F90" i="7" s="1"/>
  <c r="F104" i="7"/>
  <c r="F103" i="7" s="1"/>
  <c r="F109" i="7"/>
  <c r="F107" i="7"/>
  <c r="F101" i="7"/>
  <c r="F100" i="7" s="1"/>
  <c r="F98" i="7"/>
  <c r="F96" i="7"/>
  <c r="F94" i="7"/>
  <c r="F92" i="7"/>
  <c r="F91" i="7" l="1"/>
  <c r="G111" i="7" s="1"/>
  <c r="F73" i="7" l="1"/>
  <c r="F63" i="7" l="1"/>
  <c r="F62" i="7" s="1"/>
  <c r="F66" i="7"/>
  <c r="F65" i="7" s="1"/>
  <c r="F60" i="7"/>
  <c r="F59" i="7" s="1"/>
  <c r="F31" i="7"/>
  <c r="F28" i="7"/>
  <c r="F69" i="7" l="1"/>
  <c r="F68" i="7" s="1"/>
  <c r="G89" i="7" l="1"/>
  <c r="F57" i="7"/>
  <c r="F55" i="7"/>
  <c r="F53" i="7"/>
  <c r="F51" i="7"/>
  <c r="F49" i="7"/>
  <c r="F47" i="7"/>
  <c r="F42" i="7"/>
  <c r="F40" i="7"/>
  <c r="F38" i="7"/>
  <c r="F35" i="7"/>
  <c r="F34" i="7" s="1"/>
  <c r="F26" i="7"/>
  <c r="F25" i="7" s="1"/>
  <c r="F46" i="7" l="1"/>
  <c r="F37" i="7"/>
  <c r="F24" i="7" s="1"/>
  <c r="G44" i="7" s="1"/>
  <c r="F45" i="7" l="1"/>
  <c r="G72" i="7" s="1"/>
  <c r="G30" i="8" l="1"/>
  <c r="G20" i="7"/>
  <c r="G26" i="8"/>
  <c r="G25" i="8" l="1"/>
  <c r="G27" i="8" s="1"/>
  <c r="G31" i="8" l="1"/>
</calcChain>
</file>

<file path=xl/sharedStrings.xml><?xml version="1.0" encoding="utf-8"?>
<sst xmlns="http://schemas.openxmlformats.org/spreadsheetml/2006/main" count="193" uniqueCount="170">
  <si>
    <t>Subtotal Servicios No Personales</t>
  </si>
  <si>
    <t>SOBRESUELDOS</t>
  </si>
  <si>
    <t>Combustibles y lubricantes</t>
  </si>
  <si>
    <t>(En RD$)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</si>
  <si>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</si>
  <si>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</si>
  <si>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</si>
  <si>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</si>
  <si>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</si>
  <si>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</si>
  <si>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</si>
  <si>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</si>
  <si>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</si>
  <si>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</si>
  <si>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</si>
  <si>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</si>
  <si>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</si>
  <si>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</si>
  <si>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</si>
  <si>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</si>
  <si>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</si>
  <si>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</si>
  <si>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</si>
  <si>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</si>
  <si>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</si>
  <si>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</si>
  <si>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</si>
  <si>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</si>
  <si>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</si>
  <si>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</si>
  <si>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</si>
  <si>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</si>
  <si>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</si>
  <si>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</si>
  <si>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</si>
  <si>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</si>
  <si>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</si>
  <si>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</si>
  <si>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</si>
  <si>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</si>
  <si>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</si>
  <si>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</si>
  <si>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</si>
  <si>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</si>
  <si>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</si>
  <si>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</si>
  <si>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</si>
  <si>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</si>
  <si>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</si>
  <si>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</si>
  <si>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</si>
  <si>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2.3.7.1.02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</si>
  <si>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</si>
  <si>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</si>
  <si>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</si>
  <si>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</si>
  <si>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</si>
  <si>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</si>
  <si>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</si>
  <si>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</si>
  <si>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</si>
  <si>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</si>
  <si>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</si>
  <si>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</si>
  <si>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</si>
  <si>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</si>
  <si>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</si>
  <si>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</si>
  <si>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</si>
  <si>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</si>
  <si>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</si>
  <si>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</si>
  <si>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</si>
  <si>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</si>
  <si>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</si>
  <si>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</si>
  <si>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</si>
  <si>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</si>
  <si>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</si>
  <si>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</si>
  <si>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</si>
  <si>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</si>
  <si>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</si>
  <si>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</si>
  <si>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2.3.1</t>
  </si>
  <si>
    <t>ALIMENTOS Y PRODUCTOS AGROFORESTALES</t>
  </si>
  <si>
    <t>Período del 01/06/2014 al 30/06/2014</t>
  </si>
  <si>
    <t>BALANCE DISPONIBLE PARA COMPROMISOS PENDIENTES AL 1/6/2014</t>
  </si>
  <si>
    <t>TOTAL INGRESOS POR PARTIDAS PRESUPUESTARIAS, JUNIO 2014</t>
  </si>
  <si>
    <t>30-6-2014</t>
  </si>
  <si>
    <t>Del 1ro. de junio al 30, 2014</t>
  </si>
  <si>
    <t xml:space="preserve"> - Balance disponible al 1/6/2014</t>
  </si>
  <si>
    <t>BALANCE  DISPONIBLE AL 30/6/2014</t>
  </si>
  <si>
    <t>2.1.1.5</t>
  </si>
  <si>
    <t>Prestaciones laborales</t>
  </si>
  <si>
    <t>2.1.1.5.03</t>
  </si>
  <si>
    <t>Prestación laboral por desvinculación</t>
  </si>
  <si>
    <t>2.1.1.5.04</t>
  </si>
  <si>
    <t>Proporción de vacaciones no disfrutadas</t>
  </si>
  <si>
    <t>2.1.1.2.06</t>
  </si>
  <si>
    <t>Jornales</t>
  </si>
  <si>
    <t>2.2.2</t>
  </si>
  <si>
    <t>PUBLICIDAD, IMPRESION Y ENCUADERNACION</t>
  </si>
  <si>
    <t>2.2.2.1</t>
  </si>
  <si>
    <t>Publicidad y propaganda</t>
  </si>
  <si>
    <t>2.2.2.1.01</t>
  </si>
  <si>
    <t>2.2.7</t>
  </si>
  <si>
    <t>SERVICIOS DE CONSERVACION, REPARACIONES MENORES E INSTALACIONES TEMPORALES</t>
  </si>
  <si>
    <t>2.2.7.2</t>
  </si>
  <si>
    <t>Reparaciones de maquinarias y equipos</t>
  </si>
  <si>
    <t>2.2.7.2.06</t>
  </si>
  <si>
    <t>Mantenimiento y reparacion de equipos de transporte, traccion y elevación</t>
  </si>
  <si>
    <t>2.2.5</t>
  </si>
  <si>
    <t>2.2.5.1</t>
  </si>
  <si>
    <t>2.2.5.1.01</t>
  </si>
  <si>
    <t>Alquileres y rentas de edificios y locales</t>
  </si>
  <si>
    <t>ALQUILERES Y RENTAS</t>
  </si>
  <si>
    <t>2.3.1.1</t>
  </si>
  <si>
    <t>Alimentos y bebidas para personas</t>
  </si>
  <si>
    <t xml:space="preserve">2.3.1.1.01 </t>
  </si>
  <si>
    <t xml:space="preserve">2.3.2 </t>
  </si>
  <si>
    <t>TEXTILES Y VESTUARIOS</t>
  </si>
  <si>
    <t xml:space="preserve">2.3.2.3 </t>
  </si>
  <si>
    <t>Prendas de vestir</t>
  </si>
  <si>
    <t xml:space="preserve">2.3.2.3.01 </t>
  </si>
  <si>
    <t xml:space="preserve">2.3.7 </t>
  </si>
  <si>
    <t xml:space="preserve">2.3.7.1 </t>
  </si>
  <si>
    <t xml:space="preserve"> Gasoil</t>
  </si>
  <si>
    <t xml:space="preserve">2.3.9 </t>
  </si>
  <si>
    <t>PRODUCTOS Y UTILES VARIOS</t>
  </si>
  <si>
    <t xml:space="preserve">2.3.9.6 </t>
  </si>
  <si>
    <t>Productos eléctricos y afines</t>
  </si>
  <si>
    <t>2.3.9.6.01</t>
  </si>
  <si>
    <t xml:space="preserve"> Productos eléctricos y afines</t>
  </si>
  <si>
    <t xml:space="preserve">2.3.9.9 </t>
  </si>
  <si>
    <t>Productos y útiles varios n.i.p.</t>
  </si>
  <si>
    <t xml:space="preserve">2.3.9.9.01 </t>
  </si>
  <si>
    <t>BIENES MUEBLES, INMUEBLES E INTANGIBLES</t>
  </si>
  <si>
    <t>2.6.1</t>
  </si>
  <si>
    <t>MOBILIARIO Y EQUIPO</t>
  </si>
  <si>
    <t>2.6.1.1</t>
  </si>
  <si>
    <t>Muebles de oficina y estantería</t>
  </si>
  <si>
    <t>2.6.1.1.01</t>
  </si>
  <si>
    <t>2.6.1.3</t>
  </si>
  <si>
    <t>Equipo computacional</t>
  </si>
  <si>
    <t>2.6.1.5</t>
  </si>
  <si>
    <t>Electrodomésticos</t>
  </si>
  <si>
    <t>2.6.1.5.01</t>
  </si>
  <si>
    <t>2.6.1.9</t>
  </si>
  <si>
    <t>Otros mobiliarios y equipos no identificados precedentemente</t>
  </si>
  <si>
    <t>2.6.1.9.01</t>
  </si>
  <si>
    <t>2.6.2</t>
  </si>
  <si>
    <t>MOBILIARIO Y EQUIPO EDUCACIONAL Y RECREATIVO</t>
  </si>
  <si>
    <t>2.6.5</t>
  </si>
  <si>
    <t>MAQUINARIAS, OTROS EQUIPOS Y HERRAMIENTAS</t>
  </si>
  <si>
    <t>Subtotal Bienes Muebles, Inmuebles e Intangibles</t>
  </si>
  <si>
    <t>2.6.2.3</t>
  </si>
  <si>
    <t>2.6.2.3.01</t>
  </si>
  <si>
    <t>Cámaras fotográficas y de video</t>
  </si>
  <si>
    <t>2.6.5.4</t>
  </si>
  <si>
    <t>2.6.5.4.01</t>
  </si>
  <si>
    <t>Sistemas de aire acondicionado, calefacción y refrigeración industrial y comercial</t>
  </si>
  <si>
    <t>2.6.5.8</t>
  </si>
  <si>
    <t>2.6.5.8.01</t>
  </si>
  <si>
    <t>Otros equipos</t>
  </si>
  <si>
    <t>2.6.4</t>
  </si>
  <si>
    <t>2.6.4.1</t>
  </si>
  <si>
    <t>2.6.4.1.01</t>
  </si>
  <si>
    <t>VEHICULOS Y EQUIPO DE TRANSPORTE, TRACCION Y ELEVACION</t>
  </si>
  <si>
    <t>Automóviles y camiones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</si>
</sst>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7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 applyAlignment="1"/>
    <xf numFmtId="43" fontId="2" fillId="0" borderId="0" xfId="2" applyFont="1" applyFill="1" applyBorder="1" applyAlignment="1"/>
    <xf numFmtId="164" fontId="1" fillId="0" borderId="0" xfId="1" applyFont="1"/>
    <xf numFmtId="0" fontId="2" fillId="0" borderId="0" xfId="3" applyFont="1" applyBorder="1" applyAlignment="1"/>
    <xf numFmtId="0" fontId="1" fillId="0" borderId="0" xfId="0" applyFont="1" applyBorder="1" applyAlignment="1">
      <alignment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H142"/>
  <sheetViews>
    <sheetView showZeros="0" topLeftCell="A75" zoomScaleNormal="100" workbookViewId="0">
      <selection activeCell="G107" sqref="G107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61"/>
      <c r="B6" s="61"/>
      <c r="C6" s="61"/>
      <c r="D6" s="61"/>
      <c r="E6" s="61"/>
      <c r="F6" s="6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60" t="s">
        <v>33</v>
      </c>
      <c r="B14" s="60"/>
      <c r="C14" s="60"/>
      <c r="D14" s="60"/>
      <c r="E14" s="60"/>
      <c r="F14" s="60"/>
      <c r="G14" s="60"/>
    </row>
    <row r="15" spans="1:8" ht="15.75" x14ac:dyDescent="0.25">
      <c r="A15" s="60" t="s">
        <v>86</v>
      </c>
      <c r="B15" s="60"/>
      <c r="C15" s="60"/>
      <c r="D15" s="60"/>
      <c r="E15" s="60"/>
      <c r="F15" s="60"/>
      <c r="G15" s="60"/>
    </row>
    <row r="16" spans="1:8" ht="15.75" x14ac:dyDescent="0.25">
      <c r="A16" s="60" t="s">
        <v>3</v>
      </c>
      <c r="B16" s="60"/>
      <c r="C16" s="60"/>
      <c r="D16" s="60"/>
      <c r="E16" s="60"/>
      <c r="F16" s="60"/>
      <c r="G16" s="60"/>
    </row>
    <row r="17" spans="1:8" ht="15.75" x14ac:dyDescent="0.25">
      <c r="A17" s="5"/>
      <c r="B17" s="5"/>
      <c r="C17" s="5"/>
      <c r="D17" s="11"/>
      <c r="E17" s="12"/>
      <c r="G17" s="32" t="s">
        <v>18</v>
      </c>
    </row>
    <row r="18" spans="1:8" ht="16.5" customHeight="1" x14ac:dyDescent="0.2">
      <c r="A18" s="52" t="s">
        <v>87</v>
      </c>
      <c r="B18" s="43"/>
      <c r="C18" s="13"/>
      <c r="D18" s="6"/>
      <c r="E18" s="14"/>
      <c r="G18" s="51">
        <v>297634344.44</v>
      </c>
    </row>
    <row r="19" spans="1:8" ht="16.5" customHeight="1" thickBot="1" x14ac:dyDescent="0.25">
      <c r="A19" s="52" t="s">
        <v>88</v>
      </c>
      <c r="B19" s="43"/>
      <c r="C19" s="13"/>
      <c r="D19" s="6"/>
      <c r="E19" s="14"/>
      <c r="G19" s="42">
        <v>0</v>
      </c>
    </row>
    <row r="20" spans="1:8" ht="16.5" customHeight="1" thickBot="1" x14ac:dyDescent="0.3">
      <c r="A20" s="13" t="s">
        <v>23</v>
      </c>
      <c r="B20" s="13"/>
      <c r="C20" s="5"/>
      <c r="D20" s="11"/>
      <c r="E20" s="14"/>
      <c r="G20" s="41">
        <f>SUM(G18:G19)</f>
        <v>297634344.44</v>
      </c>
    </row>
    <row r="21" spans="1:8" ht="16.5" thickTop="1" x14ac:dyDescent="0.25">
      <c r="A21" s="13"/>
      <c r="B21" s="5"/>
      <c r="C21" s="5"/>
      <c r="D21" s="11"/>
      <c r="E21" s="14"/>
      <c r="F21" s="18"/>
    </row>
    <row r="22" spans="1:8" s="45" customFormat="1" x14ac:dyDescent="0.2">
      <c r="A22" s="59" t="s">
        <v>17</v>
      </c>
      <c r="B22" s="59"/>
      <c r="C22" s="59"/>
      <c r="D22" s="59"/>
      <c r="E22" s="59"/>
      <c r="F22" s="59"/>
      <c r="G22" s="12"/>
      <c r="H22" s="12"/>
    </row>
    <row r="23" spans="1:8" s="45" customFormat="1" ht="15.75" x14ac:dyDescent="0.2">
      <c r="A23" s="33" t="s">
        <v>10</v>
      </c>
      <c r="B23" s="33" t="s">
        <v>9</v>
      </c>
      <c r="C23" s="33" t="s">
        <v>11</v>
      </c>
      <c r="D23" s="33" t="s">
        <v>68</v>
      </c>
      <c r="E23" s="34" t="s">
        <v>25</v>
      </c>
      <c r="F23" s="35">
        <v>2014</v>
      </c>
      <c r="G23" s="12"/>
      <c r="H23" s="12"/>
    </row>
    <row r="24" spans="1:8" s="45" customFormat="1" ht="15.75" x14ac:dyDescent="0.25">
      <c r="A24" s="46">
        <v>2.1</v>
      </c>
      <c r="B24" s="47"/>
      <c r="E24" s="44" t="s">
        <v>8</v>
      </c>
      <c r="F24" s="48">
        <f>F25+F34+F37</f>
        <v>7913051.3399999999</v>
      </c>
      <c r="G24" s="12"/>
      <c r="H24" s="12"/>
    </row>
    <row r="25" spans="1:8" s="45" customFormat="1" x14ac:dyDescent="0.2">
      <c r="A25" s="47"/>
      <c r="B25" s="46" t="s">
        <v>52</v>
      </c>
      <c r="E25" s="46" t="s">
        <v>71</v>
      </c>
      <c r="F25" s="48">
        <f>F26+F28+F31</f>
        <v>6830288.4900000002</v>
      </c>
      <c r="G25" s="12"/>
      <c r="H25" s="12"/>
    </row>
    <row r="26" spans="1:8" s="45" customFormat="1" x14ac:dyDescent="0.2">
      <c r="A26" s="47"/>
      <c r="B26" s="47"/>
      <c r="C26" s="49" t="s">
        <v>56</v>
      </c>
      <c r="E26" s="46" t="s">
        <v>69</v>
      </c>
      <c r="F26" s="48">
        <f t="shared" ref="F26" si="0">SUM(F27)</f>
        <v>5167750</v>
      </c>
      <c r="G26" s="12"/>
      <c r="H26" s="12"/>
    </row>
    <row r="27" spans="1:8" s="45" customFormat="1" x14ac:dyDescent="0.2">
      <c r="A27" s="47"/>
      <c r="B27" s="47"/>
      <c r="D27" s="49" t="s">
        <v>36</v>
      </c>
      <c r="E27" s="45" t="s">
        <v>70</v>
      </c>
      <c r="F27" s="50">
        <v>5167750</v>
      </c>
      <c r="G27" s="12"/>
      <c r="H27" s="12"/>
    </row>
    <row r="28" spans="1:8" s="45" customFormat="1" x14ac:dyDescent="0.2">
      <c r="A28" s="47"/>
      <c r="B28" s="47"/>
      <c r="C28" s="49" t="s">
        <v>57</v>
      </c>
      <c r="E28" s="46" t="s">
        <v>73</v>
      </c>
      <c r="F28" s="48">
        <f>SUM(F29:F30)</f>
        <v>1089100</v>
      </c>
      <c r="G28" s="12"/>
      <c r="H28" s="12"/>
    </row>
    <row r="29" spans="1:8" s="45" customFormat="1" x14ac:dyDescent="0.2">
      <c r="A29" s="47"/>
      <c r="B29" s="47"/>
      <c r="D29" s="49" t="s">
        <v>35</v>
      </c>
      <c r="E29" s="49" t="s">
        <v>34</v>
      </c>
      <c r="F29" s="50">
        <v>891100</v>
      </c>
      <c r="G29" s="12"/>
      <c r="H29" s="12"/>
    </row>
    <row r="30" spans="1:8" s="45" customFormat="1" x14ac:dyDescent="0.2">
      <c r="A30" s="47"/>
      <c r="B30" s="47"/>
      <c r="D30" s="56" t="s">
        <v>99</v>
      </c>
      <c r="E30" s="56" t="s">
        <v>100</v>
      </c>
      <c r="F30" s="50">
        <v>198000</v>
      </c>
      <c r="G30" s="12"/>
      <c r="H30" s="12"/>
    </row>
    <row r="31" spans="1:8" s="54" customFormat="1" x14ac:dyDescent="0.2">
      <c r="A31" s="47"/>
      <c r="B31" s="47"/>
      <c r="C31" s="56" t="s">
        <v>93</v>
      </c>
      <c r="E31" s="46" t="s">
        <v>94</v>
      </c>
      <c r="F31" s="48">
        <f>SUM(F32:F33)</f>
        <v>573438.49</v>
      </c>
      <c r="G31" s="55"/>
      <c r="H31" s="55"/>
    </row>
    <row r="32" spans="1:8" s="54" customFormat="1" x14ac:dyDescent="0.2">
      <c r="A32" s="47"/>
      <c r="B32" s="47"/>
      <c r="D32" s="56" t="s">
        <v>95</v>
      </c>
      <c r="E32" s="56" t="s">
        <v>96</v>
      </c>
      <c r="F32" s="57">
        <v>560517.4</v>
      </c>
      <c r="G32" s="55"/>
      <c r="H32" s="55"/>
    </row>
    <row r="33" spans="1:8" s="54" customFormat="1" x14ac:dyDescent="0.2">
      <c r="A33" s="47"/>
      <c r="B33" s="47"/>
      <c r="D33" s="56" t="s">
        <v>97</v>
      </c>
      <c r="E33" s="56" t="s">
        <v>98</v>
      </c>
      <c r="F33" s="57">
        <v>12921.09</v>
      </c>
      <c r="G33" s="55"/>
      <c r="H33" s="55"/>
    </row>
    <row r="34" spans="1:8" s="45" customFormat="1" x14ac:dyDescent="0.2">
      <c r="A34" s="47"/>
      <c r="B34" s="46" t="s">
        <v>53</v>
      </c>
      <c r="E34" s="46" t="s">
        <v>1</v>
      </c>
      <c r="F34" s="48">
        <f>F35</f>
        <v>199000</v>
      </c>
      <c r="G34" s="12"/>
      <c r="H34" s="12"/>
    </row>
    <row r="35" spans="1:8" s="45" customFormat="1" x14ac:dyDescent="0.2">
      <c r="A35" s="47"/>
      <c r="B35" s="47"/>
      <c r="C35" s="49" t="s">
        <v>58</v>
      </c>
      <c r="E35" s="46" t="s">
        <v>72</v>
      </c>
      <c r="F35" s="48">
        <f t="shared" ref="F35" si="1">SUM(F36)</f>
        <v>199000</v>
      </c>
      <c r="G35" s="12"/>
      <c r="H35" s="12"/>
    </row>
    <row r="36" spans="1:8" s="45" customFormat="1" x14ac:dyDescent="0.2">
      <c r="A36" s="47"/>
      <c r="B36" s="47"/>
      <c r="D36" s="49" t="s">
        <v>38</v>
      </c>
      <c r="E36" s="49" t="s">
        <v>37</v>
      </c>
      <c r="F36" s="50">
        <v>199000</v>
      </c>
      <c r="G36" s="12"/>
      <c r="H36" s="12"/>
    </row>
    <row r="37" spans="1:8" s="45" customFormat="1" x14ac:dyDescent="0.2">
      <c r="A37" s="47"/>
      <c r="B37" s="46" t="s">
        <v>54</v>
      </c>
      <c r="E37" s="46" t="s">
        <v>74</v>
      </c>
      <c r="F37" s="48">
        <f>F38+F40+F42</f>
        <v>883762.85</v>
      </c>
      <c r="G37" s="12"/>
      <c r="H37" s="12"/>
    </row>
    <row r="38" spans="1:8" s="45" customFormat="1" x14ac:dyDescent="0.2">
      <c r="A38" s="47"/>
      <c r="B38" s="47"/>
      <c r="C38" s="49" t="s">
        <v>59</v>
      </c>
      <c r="E38" s="46" t="s">
        <v>20</v>
      </c>
      <c r="F38" s="48">
        <f t="shared" ref="F38" si="2">SUM(F39)</f>
        <v>407430.43</v>
      </c>
      <c r="G38" s="12"/>
      <c r="H38" s="12"/>
    </row>
    <row r="39" spans="1:8" s="45" customFormat="1" x14ac:dyDescent="0.2">
      <c r="A39" s="47"/>
      <c r="B39" s="47"/>
      <c r="D39" s="49" t="s">
        <v>39</v>
      </c>
      <c r="E39" s="49" t="s">
        <v>20</v>
      </c>
      <c r="F39" s="50">
        <v>407430.43</v>
      </c>
      <c r="G39" s="12"/>
      <c r="H39" s="12"/>
    </row>
    <row r="40" spans="1:8" s="45" customFormat="1" x14ac:dyDescent="0.2">
      <c r="A40" s="47"/>
      <c r="B40" s="47"/>
      <c r="C40" s="49" t="s">
        <v>60</v>
      </c>
      <c r="E40" s="46" t="s">
        <v>40</v>
      </c>
      <c r="F40" s="48">
        <f t="shared" ref="F40" si="3">SUM(F41)</f>
        <v>423923.25</v>
      </c>
      <c r="G40" s="12"/>
      <c r="H40" s="12"/>
    </row>
    <row r="41" spans="1:8" s="45" customFormat="1" x14ac:dyDescent="0.2">
      <c r="A41" s="47"/>
      <c r="B41" s="47"/>
      <c r="D41" s="49" t="s">
        <v>41</v>
      </c>
      <c r="E41" s="49" t="s">
        <v>40</v>
      </c>
      <c r="F41" s="50">
        <v>423923.25</v>
      </c>
      <c r="G41" s="12"/>
      <c r="H41" s="12"/>
    </row>
    <row r="42" spans="1:8" s="45" customFormat="1" x14ac:dyDescent="0.2">
      <c r="A42" s="47"/>
      <c r="B42" s="47"/>
      <c r="C42" s="49" t="s">
        <v>61</v>
      </c>
      <c r="E42" s="46" t="s">
        <v>12</v>
      </c>
      <c r="F42" s="48">
        <f t="shared" ref="F42" si="4">SUM(F43)</f>
        <v>52409.17</v>
      </c>
      <c r="G42" s="12"/>
      <c r="H42" s="12"/>
    </row>
    <row r="43" spans="1:8" s="45" customFormat="1" x14ac:dyDescent="0.2">
      <c r="A43" s="47"/>
      <c r="B43" s="47"/>
      <c r="D43" s="49" t="s">
        <v>42</v>
      </c>
      <c r="E43" s="49" t="s">
        <v>12</v>
      </c>
      <c r="F43" s="50">
        <v>52409.17</v>
      </c>
      <c r="G43" s="12"/>
      <c r="H43" s="12"/>
    </row>
    <row r="44" spans="1:8" x14ac:dyDescent="0.2">
      <c r="A44" s="8"/>
      <c r="B44" s="8"/>
      <c r="C44" s="15"/>
      <c r="E44" s="6" t="s">
        <v>77</v>
      </c>
      <c r="F44" s="2"/>
      <c r="G44" s="12">
        <f>+F24</f>
        <v>7913051.3399999999</v>
      </c>
    </row>
    <row r="45" spans="1:8" s="45" customFormat="1" ht="15.75" x14ac:dyDescent="0.25">
      <c r="A45" s="46">
        <v>2.2000000000000002</v>
      </c>
      <c r="B45" s="47"/>
      <c r="E45" s="44" t="s">
        <v>7</v>
      </c>
      <c r="F45" s="48">
        <f>+F46+F59+F62+F65+F68</f>
        <v>12511665.620000001</v>
      </c>
      <c r="G45" s="12"/>
      <c r="H45" s="12"/>
    </row>
    <row r="46" spans="1:8" s="45" customFormat="1" x14ac:dyDescent="0.2">
      <c r="A46" s="47"/>
      <c r="B46" s="46" t="s">
        <v>55</v>
      </c>
      <c r="E46" s="46" t="s">
        <v>75</v>
      </c>
      <c r="F46" s="48">
        <f>F47+F49+F51+F53+F55+F57</f>
        <v>1097027.47</v>
      </c>
      <c r="G46" s="12"/>
      <c r="H46" s="12"/>
    </row>
    <row r="47" spans="1:8" s="45" customFormat="1" x14ac:dyDescent="0.2">
      <c r="A47" s="47"/>
      <c r="B47" s="47"/>
      <c r="C47" s="49" t="s">
        <v>62</v>
      </c>
      <c r="E47" s="46" t="s">
        <v>29</v>
      </c>
      <c r="F47" s="48">
        <f t="shared" ref="F47" si="5">SUM(F48)</f>
        <v>54522.23</v>
      </c>
      <c r="G47" s="12"/>
      <c r="H47" s="12"/>
    </row>
    <row r="48" spans="1:8" s="45" customFormat="1" x14ac:dyDescent="0.2">
      <c r="A48" s="47"/>
      <c r="B48" s="47"/>
      <c r="D48" s="49" t="s">
        <v>43</v>
      </c>
      <c r="E48" s="49" t="s">
        <v>29</v>
      </c>
      <c r="F48" s="50">
        <v>54522.23</v>
      </c>
      <c r="G48" s="12"/>
      <c r="H48" s="12"/>
    </row>
    <row r="49" spans="1:8" s="45" customFormat="1" x14ac:dyDescent="0.2">
      <c r="A49" s="47"/>
      <c r="B49" s="47"/>
      <c r="C49" s="49" t="s">
        <v>63</v>
      </c>
      <c r="E49" s="46" t="s">
        <v>31</v>
      </c>
      <c r="F49" s="48">
        <f t="shared" ref="F49" si="6">SUM(F50)</f>
        <v>393553.31</v>
      </c>
      <c r="G49" s="12"/>
      <c r="H49" s="12"/>
    </row>
    <row r="50" spans="1:8" s="45" customFormat="1" x14ac:dyDescent="0.2">
      <c r="A50" s="47"/>
      <c r="B50" s="47"/>
      <c r="D50" s="49" t="s">
        <v>44</v>
      </c>
      <c r="E50" s="49" t="s">
        <v>31</v>
      </c>
      <c r="F50" s="50">
        <v>393553.31</v>
      </c>
      <c r="G50" s="12"/>
      <c r="H50" s="12"/>
    </row>
    <row r="51" spans="1:8" s="45" customFormat="1" x14ac:dyDescent="0.2">
      <c r="A51" s="47"/>
      <c r="B51" s="47"/>
      <c r="C51" s="49" t="s">
        <v>64</v>
      </c>
      <c r="E51" s="46" t="s">
        <v>32</v>
      </c>
      <c r="F51" s="48">
        <f t="shared" ref="F51" si="7">SUM(F52)</f>
        <v>5850</v>
      </c>
      <c r="G51" s="12"/>
      <c r="H51" s="12"/>
    </row>
    <row r="52" spans="1:8" s="45" customFormat="1" x14ac:dyDescent="0.2">
      <c r="A52" s="47"/>
      <c r="B52" s="47"/>
      <c r="D52" s="49" t="s">
        <v>45</v>
      </c>
      <c r="E52" s="49" t="s">
        <v>32</v>
      </c>
      <c r="F52" s="50">
        <v>5850</v>
      </c>
      <c r="G52" s="12"/>
      <c r="H52" s="12"/>
    </row>
    <row r="53" spans="1:8" s="45" customFormat="1" x14ac:dyDescent="0.2">
      <c r="A53" s="47"/>
      <c r="B53" s="47"/>
      <c r="C53" s="49" t="s">
        <v>65</v>
      </c>
      <c r="E53" s="46" t="s">
        <v>4</v>
      </c>
      <c r="F53" s="48">
        <f t="shared" ref="F53" si="8">SUM(F54)</f>
        <v>639905.93000000005</v>
      </c>
      <c r="G53" s="12"/>
      <c r="H53" s="12"/>
    </row>
    <row r="54" spans="1:8" s="45" customFormat="1" x14ac:dyDescent="0.2">
      <c r="A54" s="47"/>
      <c r="B54" s="47"/>
      <c r="D54" s="49" t="s">
        <v>47</v>
      </c>
      <c r="E54" s="49" t="s">
        <v>46</v>
      </c>
      <c r="F54" s="50">
        <v>639905.93000000005</v>
      </c>
      <c r="G54" s="12"/>
      <c r="H54" s="12"/>
    </row>
    <row r="55" spans="1:8" s="45" customFormat="1" x14ac:dyDescent="0.2">
      <c r="A55" s="47"/>
      <c r="B55" s="47"/>
      <c r="C55" s="49" t="s">
        <v>66</v>
      </c>
      <c r="E55" s="46" t="s">
        <v>5</v>
      </c>
      <c r="F55" s="48">
        <f t="shared" ref="F55" si="9">SUM(F56)</f>
        <v>2187</v>
      </c>
      <c r="G55" s="12"/>
      <c r="H55" s="12"/>
    </row>
    <row r="56" spans="1:8" s="45" customFormat="1" x14ac:dyDescent="0.2">
      <c r="A56" s="47"/>
      <c r="B56" s="47"/>
      <c r="D56" s="49" t="s">
        <v>48</v>
      </c>
      <c r="E56" s="49" t="s">
        <v>5</v>
      </c>
      <c r="F56" s="50">
        <v>2187</v>
      </c>
      <c r="G56" s="12"/>
      <c r="H56" s="12"/>
    </row>
    <row r="57" spans="1:8" s="45" customFormat="1" x14ac:dyDescent="0.2">
      <c r="A57" s="47"/>
      <c r="B57" s="47"/>
      <c r="C57" s="49" t="s">
        <v>67</v>
      </c>
      <c r="E57" s="46" t="s">
        <v>49</v>
      </c>
      <c r="F57" s="48">
        <f t="shared" ref="F57" si="10">SUM(F58)</f>
        <v>1009</v>
      </c>
      <c r="G57" s="12"/>
      <c r="H57" s="12"/>
    </row>
    <row r="58" spans="1:8" s="45" customFormat="1" x14ac:dyDescent="0.2">
      <c r="A58" s="47"/>
      <c r="B58" s="47"/>
      <c r="D58" s="49" t="s">
        <v>50</v>
      </c>
      <c r="E58" s="49" t="s">
        <v>49</v>
      </c>
      <c r="F58" s="50">
        <v>1009</v>
      </c>
      <c r="G58" s="12"/>
      <c r="H58" s="12"/>
    </row>
    <row r="59" spans="1:8" s="54" customFormat="1" x14ac:dyDescent="0.2">
      <c r="A59" s="47"/>
      <c r="B59" s="46" t="s">
        <v>101</v>
      </c>
      <c r="E59" s="46" t="s">
        <v>102</v>
      </c>
      <c r="F59" s="48">
        <f>F60</f>
        <v>166666.66</v>
      </c>
      <c r="G59" s="55"/>
      <c r="H59" s="55"/>
    </row>
    <row r="60" spans="1:8" s="54" customFormat="1" x14ac:dyDescent="0.2">
      <c r="A60" s="47"/>
      <c r="B60" s="47"/>
      <c r="C60" s="56" t="s">
        <v>103</v>
      </c>
      <c r="E60" s="46" t="s">
        <v>104</v>
      </c>
      <c r="F60" s="48">
        <f t="shared" ref="F60" si="11">SUM(F61)</f>
        <v>166666.66</v>
      </c>
      <c r="G60" s="55"/>
      <c r="H60" s="55"/>
    </row>
    <row r="61" spans="1:8" s="54" customFormat="1" x14ac:dyDescent="0.2">
      <c r="A61" s="47"/>
      <c r="B61" s="47"/>
      <c r="D61" s="56" t="s">
        <v>105</v>
      </c>
      <c r="E61" s="67" t="s">
        <v>104</v>
      </c>
      <c r="F61" s="57">
        <v>166666.66</v>
      </c>
      <c r="G61" s="55"/>
      <c r="H61" s="55"/>
    </row>
    <row r="62" spans="1:8" s="54" customFormat="1" x14ac:dyDescent="0.2">
      <c r="A62" s="47"/>
      <c r="B62" s="46" t="s">
        <v>112</v>
      </c>
      <c r="E62" s="68" t="s">
        <v>116</v>
      </c>
      <c r="F62" s="48">
        <f>+F63</f>
        <v>161226</v>
      </c>
      <c r="G62" s="55"/>
      <c r="H62" s="55"/>
    </row>
    <row r="63" spans="1:8" s="54" customFormat="1" x14ac:dyDescent="0.2">
      <c r="A63" s="47"/>
      <c r="B63" s="47"/>
      <c r="C63" s="54" t="s">
        <v>113</v>
      </c>
      <c r="D63" s="56"/>
      <c r="E63" s="69" t="s">
        <v>115</v>
      </c>
      <c r="F63" s="48">
        <f>+F64</f>
        <v>161226</v>
      </c>
      <c r="G63" s="55"/>
      <c r="H63" s="55"/>
    </row>
    <row r="64" spans="1:8" s="54" customFormat="1" x14ac:dyDescent="0.2">
      <c r="A64" s="47"/>
      <c r="B64" s="47"/>
      <c r="D64" s="54" t="s">
        <v>114</v>
      </c>
      <c r="E64" s="67" t="s">
        <v>115</v>
      </c>
      <c r="F64" s="57">
        <v>161226</v>
      </c>
      <c r="G64" s="55"/>
      <c r="H64" s="55"/>
    </row>
    <row r="65" spans="1:8" s="54" customFormat="1" ht="25.5" x14ac:dyDescent="0.2">
      <c r="A65" s="47"/>
      <c r="B65" s="46" t="s">
        <v>106</v>
      </c>
      <c r="E65" s="68" t="s">
        <v>107</v>
      </c>
      <c r="F65" s="48">
        <f>+F66</f>
        <v>29850</v>
      </c>
      <c r="G65" s="55"/>
      <c r="H65" s="55"/>
    </row>
    <row r="66" spans="1:8" s="54" customFormat="1" x14ac:dyDescent="0.2">
      <c r="A66" s="47"/>
      <c r="B66" s="47"/>
      <c r="C66" s="54" t="s">
        <v>108</v>
      </c>
      <c r="D66" s="56"/>
      <c r="E66" s="46" t="s">
        <v>109</v>
      </c>
      <c r="F66" s="48">
        <f>+F67</f>
        <v>29850</v>
      </c>
      <c r="G66" s="55"/>
      <c r="H66" s="55"/>
    </row>
    <row r="67" spans="1:8" s="54" customFormat="1" x14ac:dyDescent="0.2">
      <c r="A67" s="47"/>
      <c r="B67" s="47"/>
      <c r="D67" s="54" t="s">
        <v>110</v>
      </c>
      <c r="E67" s="67" t="s">
        <v>111</v>
      </c>
      <c r="F67" s="57">
        <v>29850</v>
      </c>
      <c r="G67" s="55"/>
      <c r="H67" s="55"/>
    </row>
    <row r="68" spans="1:8" s="54" customFormat="1" x14ac:dyDescent="0.2">
      <c r="A68" s="47"/>
      <c r="B68" s="46" t="s">
        <v>78</v>
      </c>
      <c r="E68" s="46" t="s">
        <v>79</v>
      </c>
      <c r="F68" s="48">
        <f>F69</f>
        <v>11056895.49</v>
      </c>
      <c r="G68" s="55"/>
      <c r="H68" s="55"/>
    </row>
    <row r="69" spans="1:8" s="54" customFormat="1" x14ac:dyDescent="0.2">
      <c r="A69" s="47"/>
      <c r="B69" s="47"/>
      <c r="C69" s="56" t="s">
        <v>80</v>
      </c>
      <c r="E69" s="46" t="s">
        <v>81</v>
      </c>
      <c r="F69" s="48">
        <f t="shared" ref="F69" si="12">SUM(F70)</f>
        <v>11056895.49</v>
      </c>
      <c r="G69" s="55"/>
      <c r="H69" s="55"/>
    </row>
    <row r="70" spans="1:8" s="54" customFormat="1" x14ac:dyDescent="0.2">
      <c r="A70" s="47"/>
      <c r="B70" s="47"/>
      <c r="D70" s="56" t="s">
        <v>82</v>
      </c>
      <c r="E70" s="56" t="s">
        <v>83</v>
      </c>
      <c r="F70" s="57">
        <v>11056895.49</v>
      </c>
      <c r="G70" s="55"/>
      <c r="H70" s="55"/>
    </row>
    <row r="71" spans="1:8" s="45" customFormat="1" x14ac:dyDescent="0.2">
      <c r="A71" s="47"/>
      <c r="B71" s="47"/>
      <c r="D71" s="49"/>
      <c r="E71" s="49"/>
      <c r="F71" s="50"/>
      <c r="G71" s="12"/>
      <c r="H71" s="12"/>
    </row>
    <row r="72" spans="1:8" x14ac:dyDescent="0.2">
      <c r="A72" s="8"/>
      <c r="B72" s="8"/>
      <c r="C72" s="15"/>
      <c r="E72" s="6" t="s">
        <v>0</v>
      </c>
      <c r="F72" s="2"/>
      <c r="G72" s="12">
        <f>+F45</f>
        <v>12511665.620000001</v>
      </c>
    </row>
    <row r="73" spans="1:8" s="45" customFormat="1" ht="15.75" x14ac:dyDescent="0.25">
      <c r="A73" s="46">
        <v>2.2999999999999998</v>
      </c>
      <c r="B73" s="47"/>
      <c r="E73" s="44" t="s">
        <v>6</v>
      </c>
      <c r="F73" s="48">
        <f>+F74+F77+F80+F83</f>
        <v>1273148.2</v>
      </c>
      <c r="G73" s="12"/>
      <c r="H73" s="12"/>
    </row>
    <row r="74" spans="1:8" s="70" customFormat="1" x14ac:dyDescent="0.2">
      <c r="A74" s="54"/>
      <c r="B74" s="46" t="s">
        <v>84</v>
      </c>
      <c r="C74" s="71"/>
      <c r="D74" s="71"/>
      <c r="E74" s="76" t="s">
        <v>85</v>
      </c>
      <c r="F74" s="74">
        <v>40120</v>
      </c>
      <c r="G74" s="73"/>
    </row>
    <row r="75" spans="1:8" s="70" customFormat="1" x14ac:dyDescent="0.2">
      <c r="A75" s="54"/>
      <c r="B75" s="71"/>
      <c r="C75" s="56" t="s">
        <v>117</v>
      </c>
      <c r="D75" s="71"/>
      <c r="E75" s="47" t="s">
        <v>118</v>
      </c>
      <c r="F75" s="74">
        <v>40120</v>
      </c>
      <c r="H75" s="73"/>
    </row>
    <row r="76" spans="1:8" s="70" customFormat="1" x14ac:dyDescent="0.2">
      <c r="A76" s="54"/>
      <c r="B76" s="71"/>
      <c r="C76" s="71"/>
      <c r="D76" s="56" t="s">
        <v>119</v>
      </c>
      <c r="E76" s="54" t="s">
        <v>118</v>
      </c>
      <c r="F76" s="72">
        <v>40120</v>
      </c>
      <c r="G76" s="73"/>
      <c r="H76" s="73"/>
    </row>
    <row r="77" spans="1:8" s="70" customFormat="1" x14ac:dyDescent="0.2">
      <c r="A77" s="54"/>
      <c r="B77" s="46" t="s">
        <v>120</v>
      </c>
      <c r="C77" s="71"/>
      <c r="D77" s="71"/>
      <c r="E77" s="47" t="s">
        <v>121</v>
      </c>
      <c r="F77" s="74">
        <v>890428</v>
      </c>
      <c r="G77" s="73"/>
      <c r="H77" s="73"/>
    </row>
    <row r="78" spans="1:8" s="70" customFormat="1" x14ac:dyDescent="0.2">
      <c r="A78" s="54"/>
      <c r="B78" s="71"/>
      <c r="C78" s="56" t="s">
        <v>122</v>
      </c>
      <c r="D78" s="71"/>
      <c r="E78" s="47" t="s">
        <v>123</v>
      </c>
      <c r="F78" s="74">
        <v>890428</v>
      </c>
      <c r="G78" s="73"/>
      <c r="H78" s="73"/>
    </row>
    <row r="79" spans="1:8" s="70" customFormat="1" x14ac:dyDescent="0.2">
      <c r="A79" s="54"/>
      <c r="B79" s="71"/>
      <c r="C79" s="71"/>
      <c r="D79" s="56" t="s">
        <v>124</v>
      </c>
      <c r="E79" s="54" t="s">
        <v>123</v>
      </c>
      <c r="F79" s="72">
        <v>890428</v>
      </c>
      <c r="G79" s="73"/>
      <c r="H79" s="73"/>
    </row>
    <row r="80" spans="1:8" s="70" customFormat="1" x14ac:dyDescent="0.2">
      <c r="A80" s="54"/>
      <c r="B80" s="46" t="s">
        <v>125</v>
      </c>
      <c r="C80" s="71"/>
      <c r="D80" s="71"/>
      <c r="E80" s="47" t="s">
        <v>76</v>
      </c>
      <c r="F80" s="74">
        <v>275000</v>
      </c>
      <c r="G80" s="73"/>
      <c r="H80" s="73"/>
    </row>
    <row r="81" spans="1:8" s="70" customFormat="1" x14ac:dyDescent="0.2">
      <c r="A81" s="54"/>
      <c r="B81" s="71"/>
      <c r="C81" s="56" t="s">
        <v>126</v>
      </c>
      <c r="D81" s="71"/>
      <c r="E81" s="47" t="s">
        <v>2</v>
      </c>
      <c r="F81" s="74">
        <v>275000</v>
      </c>
      <c r="G81" s="73"/>
      <c r="H81" s="73"/>
    </row>
    <row r="82" spans="1:8" s="70" customFormat="1" x14ac:dyDescent="0.2">
      <c r="A82" s="54"/>
      <c r="B82" s="71"/>
      <c r="C82" s="71"/>
      <c r="D82" s="56" t="s">
        <v>51</v>
      </c>
      <c r="E82" s="54" t="s">
        <v>127</v>
      </c>
      <c r="F82" s="72">
        <v>275000</v>
      </c>
      <c r="G82" s="73"/>
      <c r="H82" s="73"/>
    </row>
    <row r="83" spans="1:8" s="70" customFormat="1" x14ac:dyDescent="0.2">
      <c r="A83" s="54"/>
      <c r="B83" s="46" t="s">
        <v>128</v>
      </c>
      <c r="C83" s="71"/>
      <c r="D83" s="71"/>
      <c r="E83" s="47" t="s">
        <v>129</v>
      </c>
      <c r="F83" s="74">
        <v>67600.2</v>
      </c>
      <c r="G83" s="73"/>
      <c r="H83" s="73"/>
    </row>
    <row r="84" spans="1:8" s="70" customFormat="1" x14ac:dyDescent="0.2">
      <c r="A84" s="54"/>
      <c r="B84" s="71"/>
      <c r="C84" s="56" t="s">
        <v>130</v>
      </c>
      <c r="D84" s="71"/>
      <c r="E84" s="47" t="s">
        <v>131</v>
      </c>
      <c r="F84" s="74">
        <v>55840.32</v>
      </c>
      <c r="G84" s="73"/>
      <c r="H84" s="73"/>
    </row>
    <row r="85" spans="1:8" s="70" customFormat="1" x14ac:dyDescent="0.2">
      <c r="A85" s="54"/>
      <c r="B85" s="71"/>
      <c r="C85" s="71"/>
      <c r="D85" s="56" t="s">
        <v>132</v>
      </c>
      <c r="E85" s="54" t="s">
        <v>133</v>
      </c>
      <c r="F85" s="72">
        <v>55840.32</v>
      </c>
      <c r="G85" s="73"/>
      <c r="H85" s="73"/>
    </row>
    <row r="86" spans="1:8" s="70" customFormat="1" x14ac:dyDescent="0.2">
      <c r="A86" s="54"/>
      <c r="B86" s="71"/>
      <c r="C86" s="56" t="s">
        <v>134</v>
      </c>
      <c r="D86" s="71"/>
      <c r="E86" s="47" t="s">
        <v>135</v>
      </c>
      <c r="F86" s="74">
        <v>11759.88</v>
      </c>
      <c r="G86" s="73"/>
      <c r="H86" s="73"/>
    </row>
    <row r="87" spans="1:8" s="70" customFormat="1" x14ac:dyDescent="0.2">
      <c r="A87" s="54"/>
      <c r="B87" s="71"/>
      <c r="C87" s="71"/>
      <c r="D87" s="56" t="s">
        <v>136</v>
      </c>
      <c r="E87" s="54" t="s">
        <v>135</v>
      </c>
      <c r="F87" s="72">
        <v>11759.88</v>
      </c>
      <c r="G87" s="73"/>
      <c r="H87" s="73"/>
    </row>
    <row r="88" spans="1:8" s="45" customFormat="1" x14ac:dyDescent="0.2">
      <c r="A88" s="47"/>
      <c r="B88" s="47"/>
      <c r="D88" s="49"/>
      <c r="E88" s="49"/>
      <c r="F88" s="50"/>
      <c r="G88" s="12"/>
      <c r="H88" s="12"/>
    </row>
    <row r="89" spans="1:8" s="45" customFormat="1" x14ac:dyDescent="0.2">
      <c r="A89" s="47"/>
      <c r="B89" s="47"/>
      <c r="D89" s="49"/>
      <c r="E89" s="6" t="s">
        <v>27</v>
      </c>
      <c r="F89" s="2"/>
      <c r="G89" s="12">
        <f>+F73</f>
        <v>1273148.2</v>
      </c>
      <c r="H89" s="12"/>
    </row>
    <row r="90" spans="1:8" s="54" customFormat="1" ht="15.75" x14ac:dyDescent="0.25">
      <c r="A90" s="46">
        <v>2.6</v>
      </c>
      <c r="B90" s="47"/>
      <c r="E90" s="58" t="s">
        <v>137</v>
      </c>
      <c r="F90" s="48">
        <f>F91+F100+F103+F106</f>
        <v>1746963.09</v>
      </c>
      <c r="G90" s="55"/>
      <c r="H90" s="55"/>
    </row>
    <row r="91" spans="1:8" s="54" customFormat="1" x14ac:dyDescent="0.2">
      <c r="A91" s="47"/>
      <c r="B91" s="46" t="s">
        <v>138</v>
      </c>
      <c r="E91" s="46" t="s">
        <v>139</v>
      </c>
      <c r="F91" s="48">
        <f>+F92+F94+F96+F98</f>
        <v>364244.92999999993</v>
      </c>
      <c r="G91" s="55"/>
      <c r="H91" s="55"/>
    </row>
    <row r="92" spans="1:8" s="54" customFormat="1" x14ac:dyDescent="0.2">
      <c r="A92" s="47"/>
      <c r="B92" s="47"/>
      <c r="C92" s="56" t="s">
        <v>140</v>
      </c>
      <c r="E92" s="46" t="s">
        <v>141</v>
      </c>
      <c r="F92" s="48">
        <f>SUM(F93:F93)</f>
        <v>18231.54</v>
      </c>
      <c r="G92" s="55"/>
      <c r="H92" s="55"/>
    </row>
    <row r="93" spans="1:8" s="54" customFormat="1" x14ac:dyDescent="0.2">
      <c r="A93" s="47"/>
      <c r="B93" s="47"/>
      <c r="D93" s="56" t="s">
        <v>142</v>
      </c>
      <c r="E93" s="56" t="s">
        <v>141</v>
      </c>
      <c r="F93" s="57">
        <v>18231.54</v>
      </c>
      <c r="G93" s="55"/>
      <c r="H93" s="55"/>
    </row>
    <row r="94" spans="1:8" s="54" customFormat="1" x14ac:dyDescent="0.2">
      <c r="A94" s="47"/>
      <c r="B94" s="47"/>
      <c r="C94" s="56" t="s">
        <v>143</v>
      </c>
      <c r="E94" s="46" t="s">
        <v>144</v>
      </c>
      <c r="F94" s="48">
        <f>SUM(F95:F95)</f>
        <v>316612</v>
      </c>
      <c r="G94" s="55"/>
      <c r="H94" s="55"/>
    </row>
    <row r="95" spans="1:8" s="54" customFormat="1" x14ac:dyDescent="0.2">
      <c r="A95" s="47"/>
      <c r="B95" s="47"/>
      <c r="D95" s="56" t="s">
        <v>143</v>
      </c>
      <c r="E95" s="56" t="s">
        <v>144</v>
      </c>
      <c r="F95" s="57">
        <v>316612</v>
      </c>
      <c r="G95" s="55"/>
      <c r="H95" s="55"/>
    </row>
    <row r="96" spans="1:8" s="54" customFormat="1" x14ac:dyDescent="0.2">
      <c r="A96" s="47"/>
      <c r="B96" s="47"/>
      <c r="C96" s="56" t="s">
        <v>145</v>
      </c>
      <c r="E96" s="46" t="s">
        <v>146</v>
      </c>
      <c r="F96" s="48">
        <f>SUM(F97:F97)</f>
        <v>11646.6</v>
      </c>
      <c r="G96" s="55"/>
      <c r="H96" s="55"/>
    </row>
    <row r="97" spans="1:8" s="54" customFormat="1" x14ac:dyDescent="0.2">
      <c r="A97" s="47"/>
      <c r="B97" s="47"/>
      <c r="D97" s="56" t="s">
        <v>147</v>
      </c>
      <c r="E97" s="56" t="s">
        <v>146</v>
      </c>
      <c r="F97" s="57">
        <v>11646.6</v>
      </c>
      <c r="G97" s="55"/>
      <c r="H97" s="55"/>
    </row>
    <row r="98" spans="1:8" s="54" customFormat="1" x14ac:dyDescent="0.2">
      <c r="A98" s="47"/>
      <c r="B98" s="47"/>
      <c r="C98" s="56" t="s">
        <v>148</v>
      </c>
      <c r="E98" s="46" t="s">
        <v>149</v>
      </c>
      <c r="F98" s="48">
        <f>SUM(F99:F99)</f>
        <v>17754.79</v>
      </c>
      <c r="G98" s="55"/>
      <c r="H98" s="55"/>
    </row>
    <row r="99" spans="1:8" s="54" customFormat="1" x14ac:dyDescent="0.2">
      <c r="A99" s="47"/>
      <c r="B99" s="47"/>
      <c r="D99" s="56" t="s">
        <v>150</v>
      </c>
      <c r="E99" s="56" t="s">
        <v>149</v>
      </c>
      <c r="F99" s="57">
        <v>17754.79</v>
      </c>
      <c r="G99" s="55"/>
      <c r="H99" s="55"/>
    </row>
    <row r="100" spans="1:8" s="54" customFormat="1" x14ac:dyDescent="0.2">
      <c r="A100" s="47"/>
      <c r="B100" s="46" t="s">
        <v>151</v>
      </c>
      <c r="E100" s="46" t="s">
        <v>152</v>
      </c>
      <c r="F100" s="48">
        <f>+F101</f>
        <v>156562.4</v>
      </c>
      <c r="G100" s="55"/>
      <c r="H100" s="55"/>
    </row>
    <row r="101" spans="1:8" s="54" customFormat="1" x14ac:dyDescent="0.2">
      <c r="A101" s="47"/>
      <c r="B101" s="47"/>
      <c r="C101" s="56" t="s">
        <v>156</v>
      </c>
      <c r="E101" s="46" t="s">
        <v>158</v>
      </c>
      <c r="F101" s="48">
        <f>SUM(F102:F102)</f>
        <v>156562.4</v>
      </c>
      <c r="G101" s="55"/>
      <c r="H101" s="55"/>
    </row>
    <row r="102" spans="1:8" s="54" customFormat="1" x14ac:dyDescent="0.2">
      <c r="A102" s="47"/>
      <c r="B102" s="47"/>
      <c r="D102" s="56" t="s">
        <v>157</v>
      </c>
      <c r="E102" s="56" t="s">
        <v>158</v>
      </c>
      <c r="F102" s="57">
        <v>156562.4</v>
      </c>
      <c r="G102" s="55"/>
      <c r="H102" s="55"/>
    </row>
    <row r="103" spans="1:8" s="54" customFormat="1" x14ac:dyDescent="0.2">
      <c r="A103" s="47"/>
      <c r="B103" s="46" t="s">
        <v>165</v>
      </c>
      <c r="E103" s="46" t="s">
        <v>168</v>
      </c>
      <c r="F103" s="48">
        <f>+F104</f>
        <v>1002474.96</v>
      </c>
      <c r="G103" s="55"/>
      <c r="H103" s="55"/>
    </row>
    <row r="104" spans="1:8" s="54" customFormat="1" x14ac:dyDescent="0.2">
      <c r="A104" s="47"/>
      <c r="B104" s="47"/>
      <c r="C104" s="56" t="s">
        <v>166</v>
      </c>
      <c r="E104" s="46" t="s">
        <v>169</v>
      </c>
      <c r="F104" s="48">
        <f>SUM(F105:F105)</f>
        <v>1002474.96</v>
      </c>
      <c r="G104" s="55"/>
      <c r="H104" s="55"/>
    </row>
    <row r="105" spans="1:8" s="54" customFormat="1" x14ac:dyDescent="0.2">
      <c r="A105" s="47"/>
      <c r="B105" s="47"/>
      <c r="D105" s="56" t="s">
        <v>167</v>
      </c>
      <c r="E105" s="56" t="s">
        <v>169</v>
      </c>
      <c r="F105" s="57">
        <v>1002474.96</v>
      </c>
      <c r="G105" s="55"/>
      <c r="H105" s="55"/>
    </row>
    <row r="106" spans="1:8" s="54" customFormat="1" x14ac:dyDescent="0.2">
      <c r="A106" s="47"/>
      <c r="B106" s="46" t="s">
        <v>153</v>
      </c>
      <c r="E106" s="46" t="s">
        <v>154</v>
      </c>
      <c r="F106" s="48">
        <f>F107+F109</f>
        <v>223680.8</v>
      </c>
      <c r="G106" s="55"/>
      <c r="H106" s="55"/>
    </row>
    <row r="107" spans="1:8" s="54" customFormat="1" ht="25.5" x14ac:dyDescent="0.2">
      <c r="A107" s="47"/>
      <c r="B107" s="47"/>
      <c r="C107" s="56" t="s">
        <v>159</v>
      </c>
      <c r="E107" s="68" t="s">
        <v>161</v>
      </c>
      <c r="F107" s="48">
        <f>SUM(F108:F108)</f>
        <v>155240.79999999999</v>
      </c>
      <c r="G107" s="55"/>
      <c r="H107" s="55"/>
    </row>
    <row r="108" spans="1:8" s="54" customFormat="1" ht="25.5" x14ac:dyDescent="0.2">
      <c r="A108" s="47"/>
      <c r="B108" s="47"/>
      <c r="D108" s="56" t="s">
        <v>160</v>
      </c>
      <c r="E108" s="77" t="s">
        <v>161</v>
      </c>
      <c r="F108" s="57">
        <v>155240.79999999999</v>
      </c>
      <c r="G108" s="55"/>
      <c r="H108" s="55"/>
    </row>
    <row r="109" spans="1:8" s="54" customFormat="1" x14ac:dyDescent="0.2">
      <c r="A109" s="47"/>
      <c r="B109" s="47"/>
      <c r="C109" s="56" t="s">
        <v>162</v>
      </c>
      <c r="E109" s="68" t="s">
        <v>164</v>
      </c>
      <c r="F109" s="48">
        <f>SUM(F110:F110)</f>
        <v>68440</v>
      </c>
      <c r="G109" s="55"/>
      <c r="H109" s="55"/>
    </row>
    <row r="110" spans="1:8" s="54" customFormat="1" x14ac:dyDescent="0.2">
      <c r="A110" s="47"/>
      <c r="B110" s="47"/>
      <c r="D110" s="56" t="s">
        <v>163</v>
      </c>
      <c r="E110" s="77" t="s">
        <v>164</v>
      </c>
      <c r="F110" s="57">
        <v>68440</v>
      </c>
      <c r="G110" s="55"/>
      <c r="H110" s="55"/>
    </row>
    <row r="111" spans="1:8" s="54" customFormat="1" x14ac:dyDescent="0.2">
      <c r="A111" s="47"/>
      <c r="B111" s="47"/>
      <c r="D111" s="56"/>
      <c r="E111" s="6" t="s">
        <v>155</v>
      </c>
      <c r="F111" s="70"/>
      <c r="G111" s="55">
        <f>+F90</f>
        <v>1746963.09</v>
      </c>
      <c r="H111" s="55"/>
    </row>
    <row r="112" spans="1:8" s="54" customFormat="1" x14ac:dyDescent="0.2">
      <c r="A112" s="47"/>
      <c r="B112" s="47"/>
      <c r="D112" s="56"/>
      <c r="E112" s="6"/>
      <c r="F112" s="70"/>
      <c r="G112" s="55"/>
      <c r="H112" s="55"/>
    </row>
    <row r="113" spans="1:8" ht="15.75" x14ac:dyDescent="0.25">
      <c r="A113" s="37"/>
      <c r="B113" s="37"/>
      <c r="C113" s="37"/>
      <c r="D113" s="37"/>
      <c r="E113" s="36" t="s">
        <v>21</v>
      </c>
      <c r="F113" s="38"/>
      <c r="G113" s="39">
        <f>SUM(G24:G111)</f>
        <v>23444828.25</v>
      </c>
    </row>
    <row r="114" spans="1:8" ht="16.5" thickBot="1" x14ac:dyDescent="0.3">
      <c r="A114" s="37"/>
      <c r="B114" s="37"/>
      <c r="C114" s="37"/>
      <c r="D114" s="37"/>
      <c r="E114" s="36" t="s">
        <v>22</v>
      </c>
      <c r="F114" s="38"/>
      <c r="G114" s="40">
        <f>G20-G113</f>
        <v>274189516.19</v>
      </c>
    </row>
    <row r="115" spans="1:8" ht="13.5" thickTop="1" x14ac:dyDescent="0.2"/>
    <row r="117" spans="1:8" x14ac:dyDescent="0.2">
      <c r="E117" s="9"/>
    </row>
    <row r="118" spans="1:8" x14ac:dyDescent="0.2">
      <c r="E118" s="10" t="s">
        <v>26</v>
      </c>
    </row>
    <row r="119" spans="1:8" x14ac:dyDescent="0.2">
      <c r="E119" s="53" t="s">
        <v>89</v>
      </c>
    </row>
    <row r="123" spans="1:8" x14ac:dyDescent="0.2">
      <c r="A123" s="45"/>
      <c r="B123" s="45"/>
      <c r="C123" s="45"/>
      <c r="D123" s="45"/>
      <c r="E123" s="12"/>
      <c r="F123" s="12"/>
    </row>
    <row r="124" spans="1:8" s="70" customFormat="1" x14ac:dyDescent="0.2">
      <c r="A124" s="54"/>
      <c r="B124" s="54"/>
      <c r="C124" s="54"/>
      <c r="D124" s="54"/>
      <c r="E124" s="55"/>
      <c r="F124" s="55"/>
      <c r="G124" s="75"/>
      <c r="H124" s="75"/>
    </row>
    <row r="125" spans="1:8" s="70" customFormat="1" x14ac:dyDescent="0.2">
      <c r="E125" s="75"/>
      <c r="F125" s="75"/>
      <c r="G125" s="75"/>
      <c r="H125" s="75"/>
    </row>
    <row r="126" spans="1:8" s="70" customFormat="1" x14ac:dyDescent="0.2">
      <c r="E126" s="75"/>
      <c r="F126" s="75"/>
      <c r="G126" s="75"/>
      <c r="H126" s="75"/>
    </row>
    <row r="127" spans="1:8" s="70" customFormat="1" x14ac:dyDescent="0.2">
      <c r="E127" s="75"/>
      <c r="F127" s="75"/>
      <c r="G127" s="75"/>
      <c r="H127" s="75"/>
    </row>
    <row r="128" spans="1:8" s="70" customFormat="1" x14ac:dyDescent="0.2">
      <c r="E128" s="75"/>
      <c r="F128" s="75"/>
      <c r="G128" s="75"/>
      <c r="H128" s="75"/>
    </row>
    <row r="129" spans="5:8" s="70" customFormat="1" x14ac:dyDescent="0.2">
      <c r="E129" s="75"/>
      <c r="F129" s="75"/>
      <c r="G129" s="75"/>
      <c r="H129" s="75"/>
    </row>
    <row r="130" spans="5:8" s="70" customFormat="1" x14ac:dyDescent="0.2">
      <c r="E130" s="75"/>
      <c r="F130" s="75"/>
      <c r="G130" s="75"/>
      <c r="H130" s="75"/>
    </row>
    <row r="131" spans="5:8" s="70" customFormat="1" x14ac:dyDescent="0.2">
      <c r="E131" s="75"/>
      <c r="F131" s="75"/>
      <c r="G131" s="75"/>
      <c r="H131" s="75"/>
    </row>
    <row r="132" spans="5:8" s="70" customFormat="1" x14ac:dyDescent="0.2">
      <c r="E132" s="75"/>
      <c r="F132" s="75"/>
      <c r="G132" s="75"/>
      <c r="H132" s="75"/>
    </row>
    <row r="133" spans="5:8" s="70" customFormat="1" x14ac:dyDescent="0.2">
      <c r="E133" s="75"/>
      <c r="F133" s="75"/>
      <c r="G133" s="75"/>
      <c r="H133" s="75"/>
    </row>
    <row r="134" spans="5:8" s="70" customFormat="1" x14ac:dyDescent="0.2">
      <c r="E134" s="75"/>
      <c r="F134" s="75"/>
      <c r="G134" s="75"/>
      <c r="H134" s="75"/>
    </row>
    <row r="135" spans="5:8" s="70" customFormat="1" x14ac:dyDescent="0.2">
      <c r="E135" s="75"/>
      <c r="F135" s="75"/>
      <c r="G135" s="75"/>
      <c r="H135" s="75"/>
    </row>
    <row r="136" spans="5:8" s="70" customFormat="1" x14ac:dyDescent="0.2">
      <c r="E136" s="75"/>
      <c r="F136" s="75"/>
      <c r="G136" s="75"/>
      <c r="H136" s="75"/>
    </row>
    <row r="137" spans="5:8" s="70" customFormat="1" x14ac:dyDescent="0.2">
      <c r="E137" s="75"/>
      <c r="F137" s="75"/>
      <c r="G137" s="75"/>
      <c r="H137" s="75"/>
    </row>
    <row r="138" spans="5:8" s="70" customFormat="1" x14ac:dyDescent="0.2">
      <c r="E138" s="75"/>
      <c r="F138" s="75"/>
      <c r="G138" s="75"/>
      <c r="H138" s="75"/>
    </row>
    <row r="139" spans="5:8" s="70" customFormat="1" x14ac:dyDescent="0.2">
      <c r="E139" s="75"/>
      <c r="F139" s="75"/>
      <c r="G139" s="75"/>
      <c r="H139" s="75"/>
    </row>
    <row r="140" spans="5:8" s="70" customFormat="1" x14ac:dyDescent="0.2">
      <c r="E140" s="75"/>
      <c r="F140" s="75"/>
      <c r="G140" s="75"/>
      <c r="H140" s="75"/>
    </row>
    <row r="141" spans="5:8" s="70" customFormat="1" x14ac:dyDescent="0.2">
      <c r="E141" s="75"/>
      <c r="F141" s="75"/>
      <c r="G141" s="75"/>
      <c r="H141" s="75"/>
    </row>
    <row r="142" spans="5:8" s="70" customFormat="1" x14ac:dyDescent="0.2">
      <c r="E142" s="75"/>
      <c r="F142" s="75"/>
      <c r="G142" s="75"/>
      <c r="H142" s="75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5" orientation="portrait" r:id="rId1"/>
  <headerFooter alignWithMargins="0"/>
  <rowBreaks count="1" manualBreakCount="1">
    <brk id="11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61"/>
      <c r="B11" s="61"/>
      <c r="C11" s="61"/>
      <c r="D11" s="61"/>
      <c r="E11" s="61"/>
      <c r="F11" s="61"/>
      <c r="G11" s="6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60" t="s">
        <v>30</v>
      </c>
      <c r="B13" s="60"/>
      <c r="C13" s="60"/>
      <c r="D13" s="60"/>
      <c r="E13" s="60"/>
      <c r="F13" s="60"/>
      <c r="G13" s="60"/>
    </row>
    <row r="14" spans="1:10" ht="15.75" x14ac:dyDescent="0.25">
      <c r="A14" s="60" t="s">
        <v>90</v>
      </c>
      <c r="B14" s="60"/>
      <c r="C14" s="60"/>
      <c r="D14" s="60"/>
      <c r="E14" s="60"/>
      <c r="F14" s="60"/>
      <c r="G14" s="60"/>
    </row>
    <row r="15" spans="1:10" ht="15.75" x14ac:dyDescent="0.25">
      <c r="A15" s="60" t="s">
        <v>3</v>
      </c>
      <c r="B15" s="60"/>
      <c r="C15" s="60"/>
      <c r="D15" s="60"/>
      <c r="E15" s="60"/>
      <c r="F15" s="60"/>
      <c r="G15" s="6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60" t="s">
        <v>19</v>
      </c>
      <c r="B20" s="60"/>
      <c r="C20" s="60"/>
      <c r="D20" s="60"/>
      <c r="E20" s="60"/>
      <c r="F20" s="60"/>
      <c r="G20" s="60"/>
    </row>
    <row r="21" spans="1:7" ht="15.75" x14ac:dyDescent="0.25">
      <c r="A21" s="60"/>
      <c r="B21" s="60"/>
      <c r="C21" s="60"/>
      <c r="D21" s="60"/>
      <c r="E21" s="60"/>
      <c r="F21" s="60"/>
      <c r="G21" s="6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63" t="s">
        <v>13</v>
      </c>
      <c r="B24" s="63"/>
      <c r="C24" s="63"/>
      <c r="D24" s="63"/>
      <c r="E24" s="22"/>
      <c r="F24" s="22"/>
      <c r="G24" s="21" t="s">
        <v>14</v>
      </c>
    </row>
    <row r="25" spans="1:7" ht="43.5" customHeight="1" x14ac:dyDescent="0.25">
      <c r="A25" s="62" t="s">
        <v>91</v>
      </c>
      <c r="B25" s="62"/>
      <c r="C25" s="62"/>
      <c r="D25" s="62"/>
      <c r="E25" s="24"/>
      <c r="F25" s="24"/>
      <c r="G25" s="28">
        <f>+ejecucion!G20</f>
        <v>297634344.44</v>
      </c>
    </row>
    <row r="26" spans="1:7" ht="40.5" customHeight="1" x14ac:dyDescent="0.25">
      <c r="A26" s="62" t="s">
        <v>28</v>
      </c>
      <c r="B26" s="62"/>
      <c r="C26" s="62"/>
      <c r="D26" s="62"/>
      <c r="E26" s="24"/>
      <c r="F26" s="25"/>
      <c r="G26" s="29">
        <f>+ejecucion!G19</f>
        <v>0</v>
      </c>
    </row>
    <row r="27" spans="1:7" ht="30" customHeight="1" x14ac:dyDescent="0.25">
      <c r="A27" s="65" t="s">
        <v>24</v>
      </c>
      <c r="B27" s="65"/>
      <c r="C27" s="65"/>
      <c r="D27" s="65"/>
      <c r="E27" s="25"/>
      <c r="F27" s="25"/>
      <c r="G27" s="30">
        <f>+G25+G26</f>
        <v>297634344.44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65" t="s">
        <v>15</v>
      </c>
      <c r="B29" s="65"/>
      <c r="C29" s="26"/>
      <c r="D29" s="25"/>
      <c r="E29" s="25"/>
      <c r="F29" s="25"/>
      <c r="G29" s="25"/>
    </row>
    <row r="30" spans="1:7" ht="30" customHeight="1" x14ac:dyDescent="0.25">
      <c r="A30" s="66" t="s">
        <v>16</v>
      </c>
      <c r="B30" s="66"/>
      <c r="C30" s="66"/>
      <c r="D30" s="66"/>
      <c r="E30" s="25"/>
      <c r="F30" s="28"/>
      <c r="G30" s="28">
        <f>ejecucion!G113</f>
        <v>23444828.25</v>
      </c>
    </row>
    <row r="31" spans="1:7" ht="30" customHeight="1" thickBot="1" x14ac:dyDescent="0.3">
      <c r="A31" s="64" t="s">
        <v>92</v>
      </c>
      <c r="B31" s="64"/>
      <c r="C31" s="64"/>
      <c r="D31" s="64"/>
      <c r="E31" s="28"/>
      <c r="F31" s="27"/>
      <c r="G31" s="31">
        <f>+G27-G30</f>
        <v>274189516.19</v>
      </c>
    </row>
    <row r="32" spans="1:7" ht="30" customHeight="1" thickTop="1" x14ac:dyDescent="0.25">
      <c r="A32" s="64"/>
      <c r="B32" s="64"/>
      <c r="C32" s="64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2014-07-01T20:03:16Z</cp:lastPrinted>
  <dcterms:created xsi:type="dcterms:W3CDTF">2006-01-17T19:13:45Z</dcterms:created>
  <dcterms:modified xsi:type="dcterms:W3CDTF">2014-07-01T20:03:19Z</dcterms:modified>
</cp:coreProperties>
</file>