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rosario\Desktop\1 Procesos Analista de Presupuesto\EJECUCIÓN PRESUPUESTARIA\"/>
    </mc:Choice>
  </mc:AlternateContent>
  <bookViews>
    <workbookView xWindow="0" yWindow="0" windowWidth="19200" windowHeight="11595" firstSheet="2" activeTab="2"/>
  </bookViews>
  <sheets>
    <sheet name="EJECUCION PRESUP AÑO 2015" sheetId="14" r:id="rId1"/>
    <sheet name="RESUMEN EJECUCION ANUAL 2016" sheetId="17" r:id="rId2"/>
    <sheet name="REPORTE EJECUCION JUNIO 2016" sheetId="20" r:id="rId3"/>
    <sheet name="REPORTE EJECUCION MAYO 2016" sheetId="19" r:id="rId4"/>
    <sheet name="REPORTE EJECUCION ABRIL 2016" sheetId="18" r:id="rId5"/>
    <sheet name="REPORTE EJECUCION MARZO 2016" sheetId="16" r:id="rId6"/>
    <sheet name="REPORTE EJECUCION FEBRERO 2016" sheetId="15" r:id="rId7"/>
    <sheet name="REPORTE EJECUCION ENERO 2016" sheetId="13" r:id="rId8"/>
  </sheets>
  <definedNames>
    <definedName name="_xlnm.Print_Area" localSheetId="4">'REPORTE EJECUCION ABRIL 2016'!$A$1:$B$54</definedName>
    <definedName name="_xlnm.Print_Area" localSheetId="7">'REPORTE EJECUCION ENERO 2016'!$A$1:$B$53</definedName>
    <definedName name="_xlnm.Print_Area" localSheetId="6">'REPORTE EJECUCION FEBRERO 2016'!$A$1:$B$60</definedName>
    <definedName name="_xlnm.Print_Area" localSheetId="2">'REPORTE EJECUCION JUNIO 2016'!$A$1:$B$64</definedName>
    <definedName name="_xlnm.Print_Area" localSheetId="5">'REPORTE EJECUCION MARZO 2016'!$A$1:$B$62</definedName>
    <definedName name="_xlnm.Print_Area" localSheetId="3">'REPORTE EJECUCION MAYO 2016'!$A$1:$B$66</definedName>
    <definedName name="_xlnm.Print_Titles" localSheetId="4">'REPORTE EJECUCION ABRIL 2016'!$1:$13</definedName>
    <definedName name="_xlnm.Print_Titles" localSheetId="7">'REPORTE EJECUCION ENERO 2016'!$1:$13</definedName>
    <definedName name="_xlnm.Print_Titles" localSheetId="6">'REPORTE EJECUCION FEBRERO 2016'!$1:$13</definedName>
    <definedName name="_xlnm.Print_Titles" localSheetId="2">'REPORTE EJECUCION JUNIO 2016'!$1:$13</definedName>
    <definedName name="_xlnm.Print_Titles" localSheetId="5">'REPORTE EJECUCION MARZO 2016'!$1:$13</definedName>
    <definedName name="_xlnm.Print_Titles" localSheetId="3">'REPORTE EJECUCION MAYO 2016'!$1:$13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20" l="1"/>
  <c r="B34" i="20"/>
  <c r="B24" i="20" l="1"/>
  <c r="B17" i="20"/>
  <c r="B51" i="20" l="1"/>
  <c r="B19" i="20" s="1"/>
  <c r="B22" i="20" s="1"/>
  <c r="B24" i="19"/>
  <c r="B26" i="19" l="1"/>
  <c r="B35" i="19"/>
  <c r="B48" i="19"/>
  <c r="B18" i="19"/>
  <c r="B55" i="19" l="1"/>
  <c r="B20" i="19" s="1"/>
  <c r="B46" i="18" l="1"/>
  <c r="B22" i="18"/>
  <c r="B21" i="18"/>
  <c r="B24" i="18" l="1"/>
  <c r="B43" i="18"/>
  <c r="B33" i="18"/>
  <c r="B18" i="18"/>
  <c r="B20" i="18" l="1"/>
  <c r="B19" i="17"/>
  <c r="C19" i="17"/>
  <c r="D19" i="17"/>
  <c r="E19" i="17"/>
  <c r="F19" i="17"/>
  <c r="G19" i="17"/>
  <c r="H19" i="17"/>
  <c r="I19" i="17"/>
  <c r="J19" i="17"/>
  <c r="K19" i="17"/>
  <c r="L19" i="17"/>
  <c r="M19" i="17"/>
  <c r="B26" i="17"/>
  <c r="C26" i="17"/>
  <c r="D26" i="17"/>
  <c r="E26" i="17"/>
  <c r="F26" i="17"/>
  <c r="G26" i="17"/>
  <c r="H26" i="17"/>
  <c r="I26" i="17"/>
  <c r="J26" i="17"/>
  <c r="K26" i="17"/>
  <c r="L26" i="17"/>
  <c r="M26" i="17"/>
  <c r="B21" i="16" l="1"/>
  <c r="B48" i="16" l="1"/>
  <c r="B35" i="16"/>
  <c r="B54" i="16" s="1"/>
  <c r="B26" i="16"/>
  <c r="B20" i="16" l="1"/>
  <c r="B24" i="16" s="1"/>
  <c r="B18" i="16"/>
  <c r="B23" i="15" l="1"/>
  <c r="B50" i="15" l="1"/>
  <c r="B46" i="15"/>
  <c r="B36" i="15" l="1"/>
  <c r="B26" i="15"/>
  <c r="B18" i="15"/>
  <c r="B22" i="13" l="1"/>
  <c r="B20" i="15" l="1"/>
  <c r="D27" i="14"/>
  <c r="C27" i="14"/>
  <c r="B64" i="14"/>
  <c r="B63" i="14"/>
  <c r="B62" i="14"/>
  <c r="B60" i="14"/>
  <c r="B59" i="14" s="1"/>
  <c r="B58" i="14"/>
  <c r="B57" i="14"/>
  <c r="B56" i="14"/>
  <c r="B55" i="14"/>
  <c r="B54" i="14"/>
  <c r="B53" i="14"/>
  <c r="B52" i="14"/>
  <c r="B51" i="14"/>
  <c r="B50" i="14"/>
  <c r="B49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6" i="14"/>
  <c r="B25" i="14"/>
  <c r="B24" i="14"/>
  <c r="B23" i="14"/>
  <c r="B22" i="14"/>
  <c r="B21" i="14"/>
  <c r="B20" i="14"/>
  <c r="B19" i="14"/>
  <c r="B18" i="14"/>
  <c r="B17" i="14"/>
  <c r="B16" i="14"/>
  <c r="N61" i="14"/>
  <c r="M61" i="14"/>
  <c r="L61" i="14"/>
  <c r="K61" i="14"/>
  <c r="J61" i="14"/>
  <c r="I61" i="14"/>
  <c r="H61" i="14"/>
  <c r="G61" i="14"/>
  <c r="F61" i="14"/>
  <c r="E61" i="14"/>
  <c r="D61" i="14"/>
  <c r="C61" i="14"/>
  <c r="N59" i="14"/>
  <c r="M59" i="14"/>
  <c r="L59" i="14"/>
  <c r="K59" i="14"/>
  <c r="J59" i="14"/>
  <c r="I59" i="14"/>
  <c r="H59" i="14"/>
  <c r="G59" i="14"/>
  <c r="F59" i="14"/>
  <c r="E59" i="14"/>
  <c r="D59" i="14"/>
  <c r="C59" i="14"/>
  <c r="E48" i="14"/>
  <c r="N48" i="14"/>
  <c r="M48" i="14"/>
  <c r="L48" i="14"/>
  <c r="K48" i="14"/>
  <c r="J48" i="14"/>
  <c r="I48" i="14"/>
  <c r="H48" i="14"/>
  <c r="G48" i="14"/>
  <c r="F48" i="14"/>
  <c r="D48" i="14"/>
  <c r="C48" i="14"/>
  <c r="E27" i="14"/>
  <c r="N27" i="14"/>
  <c r="M27" i="14"/>
  <c r="L27" i="14"/>
  <c r="K27" i="14"/>
  <c r="J27" i="14"/>
  <c r="I27" i="14"/>
  <c r="H27" i="14"/>
  <c r="G27" i="14"/>
  <c r="F27" i="14"/>
  <c r="F15" i="14"/>
  <c r="E15" i="14"/>
  <c r="D15" i="14"/>
  <c r="C15" i="14"/>
  <c r="N15" i="14"/>
  <c r="M15" i="14"/>
  <c r="L15" i="14"/>
  <c r="K15" i="14"/>
  <c r="J15" i="14"/>
  <c r="I15" i="14"/>
  <c r="H15" i="14"/>
  <c r="G15" i="14"/>
  <c r="E14" i="14" l="1"/>
  <c r="B61" i="14"/>
  <c r="C14" i="14"/>
  <c r="B27" i="14"/>
  <c r="H14" i="14"/>
  <c r="L14" i="14"/>
  <c r="D14" i="14"/>
  <c r="B48" i="14"/>
  <c r="B15" i="14"/>
  <c r="J14" i="14"/>
  <c r="N14" i="14"/>
  <c r="F14" i="14"/>
  <c r="G14" i="14"/>
  <c r="K14" i="14"/>
  <c r="I14" i="14"/>
  <c r="M14" i="14"/>
  <c r="B14" i="14" l="1"/>
  <c r="B34" i="13" l="1"/>
  <c r="B25" i="13" l="1"/>
  <c r="B18" i="13"/>
  <c r="B43" i="13" l="1"/>
  <c r="B20" i="13" s="1"/>
</calcChain>
</file>

<file path=xl/sharedStrings.xml><?xml version="1.0" encoding="utf-8"?>
<sst xmlns="http://schemas.openxmlformats.org/spreadsheetml/2006/main" count="330" uniqueCount="108">
  <si>
    <t>2.6 BIENES MUEBLES, INMUEBLES E INTANGIBLES</t>
  </si>
  <si>
    <t>2.4 TRANSFERENCIAS CORRIENTES</t>
  </si>
  <si>
    <t>2.3 MATERIALES Y SUMINISTROS</t>
  </si>
  <si>
    <t>2.1 SERVICIOS PERSONALES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</si>
  <si>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</si>
  <si>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</si>
  <si>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</si>
  <si>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</si>
  <si>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</si>
  <si>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</si>
  <si>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</si>
  <si>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</si>
  <si>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</si>
  <si>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</si>
  <si>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</si>
  <si>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</si>
  <si>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PRESUPUESTO EJECUTADO</t>
  </si>
  <si>
    <t>PRESUPUESTO VIGENTE</t>
  </si>
  <si>
    <t>PRESUPUESTO APROBADO</t>
  </si>
  <si>
    <t>DESCRIPCION</t>
  </si>
  <si>
    <t>DEPARTAMENTO FINANCIERA</t>
  </si>
  <si>
    <t>DIRECCION FINANCIERA ADMINISTRATIVA</t>
  </si>
  <si>
    <t>DEPARTAMENTO FINANCIERO</t>
  </si>
  <si>
    <t>A. Modificaciones Presupuestarias</t>
  </si>
  <si>
    <t>PRESUPUESTO DISPONIBLE AL INICIO DEL MES</t>
  </si>
  <si>
    <t>A. Ejecución Presupuestaria de Mes</t>
  </si>
  <si>
    <t>B. Previsiones para Contratos Activas</t>
  </si>
  <si>
    <t>PRESUPUESTO DISPONIBLE AL FINAL DEL MES</t>
  </si>
  <si>
    <t>SERVICIOS PERSONALES</t>
  </si>
  <si>
    <t>TOTAL</t>
  </si>
  <si>
    <t>____________________________________</t>
  </si>
  <si>
    <t>DIRECTOR ADMINISTRATIVO FINANCIERO</t>
  </si>
  <si>
    <t>Autorizado</t>
  </si>
  <si>
    <t>2.2.1.2.01 SERVICIO TELEFONICO DE LARGA DISTANCIA</t>
  </si>
  <si>
    <t>2.2.1.3.01 TELEFONO LOCAL</t>
  </si>
  <si>
    <t>2.2.1.4.01 TELEFAX Y CORREOS</t>
  </si>
  <si>
    <t>2.2.1.5.01 SERVICIO DE INTERNET Y TELEVISIÓN POR CABLE</t>
  </si>
  <si>
    <t>2.2.1.6.01 ENERGIA ELECTRICA</t>
  </si>
  <si>
    <t>2.2.1.7.01 AGUA</t>
  </si>
  <si>
    <t>2.2.1.8.01 RECOLECCION DE RESIDUOS SOLIDOS</t>
  </si>
  <si>
    <t>2.2.8.2.01 COMISIONES Y GASTOS BANCARIOS</t>
  </si>
  <si>
    <t>2.2.8.7.06 OTROS SERVICIOS TECNICOS PROFESIONALES</t>
  </si>
  <si>
    <t>2.3.7.1.02 GASOIL</t>
  </si>
  <si>
    <t>CONTRATACION DE SERVICIOS</t>
  </si>
  <si>
    <t>2.2.2.1.01 PUBLICIDAD Y PROPAGANDA</t>
  </si>
  <si>
    <t>2.2.5.1.01 ALQUILERES Y RENTAS DE EDIFICIOS Y LOCALES</t>
  </si>
  <si>
    <t>2.2.6.2.01 SEGURO DE BIENES MUEBLES</t>
  </si>
  <si>
    <t>2.2.8.6.01 EVENTOS GENERALES</t>
  </si>
  <si>
    <t>2.3.1.1.01 ALIMENTOS Y BEBIDAS PARA PERSONAS</t>
  </si>
  <si>
    <t>2.3.1.3.03 PRODUCTOS FORESTALES</t>
  </si>
  <si>
    <t>2.3.3.3.01 PRODUCTOS DE ARTES GRÁFICAS</t>
  </si>
  <si>
    <t>2.2.5.8.01 OTROS ALQUILERES</t>
  </si>
  <si>
    <t>2.6.1.1.01 MUEBLES DE OFICINA Y ESTANTERIA</t>
  </si>
  <si>
    <t>2.6.1.9.01 OTROS MOBILIARIOS Y EQUIPOS NO IDENTIFICADOS PRECEDENTEMENTE</t>
  </si>
  <si>
    <t xml:space="preserve">     ANALISTA DE PRESUPUESTO      ENCARGADO FINANCIERO</t>
  </si>
  <si>
    <t xml:space="preserve">                                     Preparado                                                Revisado</t>
  </si>
  <si>
    <t xml:space="preserve">                       __________________________      ________________________</t>
  </si>
  <si>
    <t>2.2.8.6.02 FESTIVIDADES</t>
  </si>
  <si>
    <t>2.1.1.1.01 SUELDOS FIJOS</t>
  </si>
  <si>
    <t>2.1.1.2.01 SUELDOS AL PERSONAL CONTRATADO Y/O IGUALADO</t>
  </si>
  <si>
    <t>2.1.1.2.06 JORNALES</t>
  </si>
  <si>
    <t>2.1.1.5.04 PROPORCION DE VACACIONES NO DISFRUTADAS</t>
  </si>
  <si>
    <t>2.1.2.2.05 COMPENSACION SERVICIOS DE SEGURIDAD</t>
  </si>
  <si>
    <t>2.1.5.1.01 CONTRIBUCIONES AL SEGURO DE SALUD</t>
  </si>
  <si>
    <t>2.1.5.2.01 CONTRIBUCIONES AL SEGURO DE PENSIONES</t>
  </si>
  <si>
    <t>2.1.5.3.01 CONTRIBUCIONES AL SEGURO DE RIESGO LABORAL</t>
  </si>
  <si>
    <t>2.3.6.2.03 PRODUCTOS DE PORCELANA</t>
  </si>
  <si>
    <t>2.3.9.9.01 PRODUCTOS Y UTILES VARIOS N.I.P</t>
  </si>
  <si>
    <t>2.1.1.5.01 PRESTACIONES ECONOMICAS</t>
  </si>
  <si>
    <t>2.3.2.3.01 PRENDAS DE VESTIR</t>
  </si>
  <si>
    <t>2.3.3.2.01 PRODUCTOS DE PAPEL Y CARTÓN</t>
  </si>
  <si>
    <t>2.6.4.1.01 AUTOMOVILES Y CAMIONES</t>
  </si>
  <si>
    <t>2.1.1.4.01 SUELDO ANUAL NO. 13</t>
  </si>
  <si>
    <t>2.1.2.2.09 BONO POR DESEMPEÑO</t>
  </si>
  <si>
    <t>2.2.2.2.01 IMPRESION Y ENCUADERNACION</t>
  </si>
  <si>
    <t>2.2.3.1.01 VIÁTICOS DENTRO DEL PAÍS</t>
  </si>
  <si>
    <t>2.2.5.4.01 ALQUILERES DE EQUIPOS DE TRANSPORTE, TRACCIÓN Y ELEVACIÓN</t>
  </si>
  <si>
    <t>2.2.7.1.01 OBRAS MENORES EN EDIFICACIONES</t>
  </si>
  <si>
    <t>2.2.7.2.06 MANTENIMIENTO Y REPARACION DE EQUIPOS DE TRANSPORTE, TRACCION Y ELEVACION</t>
  </si>
  <si>
    <t>2.3.9.1.01 MATERIAL PARA LIMPIEZA</t>
  </si>
  <si>
    <t>2.3.9.6.01 PRODUCTOS ELÉCTRICOS Y AFINES</t>
  </si>
  <si>
    <t>2.4.1.2.02 AYUDAS Y DONACIONES OCASIONALES A HOGARES Y PERSONAS</t>
  </si>
  <si>
    <t>2.1 CONTRATACION DE SERVICIOS</t>
  </si>
  <si>
    <t>EJECUCION PRESUPUESTARIA MENSUAL AÑO 2016</t>
  </si>
  <si>
    <t>EJECUCION PRESUPUESTARIA ENERO 2016</t>
  </si>
  <si>
    <t>EJECUCION PRESUPUESTARIA FEBRERO 2016</t>
  </si>
  <si>
    <t>2.2.6.9.01 OTROS SEGUROS</t>
  </si>
  <si>
    <t>MATERIALES Y SUMINISTROS</t>
  </si>
  <si>
    <t>C. Modificación Presupuestaria en Tránsito</t>
  </si>
  <si>
    <t>EJECUCION PRESUPUESTARIA MARZO 2016</t>
  </si>
  <si>
    <t>D. Libramientos Devueltos por la Contraloría General de la República</t>
  </si>
  <si>
    <t>C. Modificación Presupuestaria en Tránsito Aplicada</t>
  </si>
  <si>
    <t>B. Previsiones para Contratos y Anticipos Activas</t>
  </si>
  <si>
    <t>E. Libramientos Devueltos por la Contraloría General de la República</t>
  </si>
  <si>
    <t>D. Modificación Presupuestaria en Tránsito Aplicada</t>
  </si>
  <si>
    <t>CONCEPTO</t>
  </si>
  <si>
    <t>RESUMEN EJECUCION PRESUPUESTARIA ANUAL 2016</t>
  </si>
  <si>
    <t>EJECUCION PRESUPUESTARIA ABRIL 2016</t>
  </si>
  <si>
    <t>EJECUCION PRESUPUESTARIA MAYO 2016</t>
  </si>
  <si>
    <t>2.2.8.7.04 SERVICIOS DE CAPACITACIÓN</t>
  </si>
  <si>
    <t>2.3.9.2.01 UTILES DE ESCRITORIO, OFICINA INFORMÁTICA Y DE ENSEÑANZA</t>
  </si>
  <si>
    <t>C. Disminuciones de Contratos</t>
  </si>
  <si>
    <t>D. Disminución de Contrato de Proveedor no Aplicado en SIGEF</t>
  </si>
  <si>
    <t>EJECUCION PRESUPUESTARIA JUNIO 2016</t>
  </si>
  <si>
    <t>2.2.8.7.06 OTROS SERVICIOS TÉCNICOS PROFESIONALES</t>
  </si>
  <si>
    <t>2.3.9.9.02 PRODUCTOS Y UTILES VARIOS PARA ACTIVIDADES FESTIVAS</t>
  </si>
  <si>
    <t>B. Devolucion de Libramientos No. 522 y 546</t>
  </si>
  <si>
    <t>C. Apertura de Anticipo Financiero Reponible en Avance Autorizado por Excepción, y Anticipo Financiero Reponible para Asistencia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</si>
</sst>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0"/>
      <name val="Calibri"/>
      <family val="2"/>
      <scheme val="minor"/>
    </font>
    <font>
      <b/>
      <sz val="12"/>
      <color theme="1"/>
      <name val="Arial"/>
      <family val="2"/>
    </font>
    <font>
      <sz val="10"/>
      <name val="Calibri"/>
      <family val="2"/>
      <scheme val="minor"/>
    </font>
    <font>
      <sz val="12"/>
      <name val="Arial"/>
      <family val="2"/>
    </font>
    <font>
      <b/>
      <sz val="12"/>
      <color rgb="FFC00000"/>
      <name val="Arial"/>
      <family val="2"/>
    </font>
    <font>
      <sz val="10"/>
      <color theme="1"/>
      <name val="Calibri"/>
      <family val="2"/>
      <scheme val="minor"/>
    </font>
    <font>
      <sz val="12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theme="4" tint="-0.249977111117893"/>
      <name val="Arial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9" fillId="0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8" fillId="0" borderId="0" xfId="0" applyFont="1" applyFill="1"/>
    <xf numFmtId="43" fontId="6" fillId="0" borderId="0" xfId="0" applyNumberFormat="1" applyFont="1" applyFill="1" applyAlignment="1">
      <alignment horizontal="center"/>
    </xf>
    <xf numFmtId="43" fontId="6" fillId="0" borderId="0" xfId="0" applyNumberFormat="1" applyFont="1" applyFill="1" applyAlignment="1">
      <alignment horizontal="center" vertical="center"/>
    </xf>
    <xf numFmtId="43" fontId="6" fillId="0" borderId="0" xfId="0" applyNumberFormat="1" applyFont="1" applyFill="1" applyAlignment="1">
      <alignment horizontal="center" wrapText="1"/>
    </xf>
    <xf numFmtId="43" fontId="8" fillId="0" borderId="0" xfId="0" applyNumberFormat="1" applyFont="1" applyFill="1"/>
    <xf numFmtId="43" fontId="6" fillId="0" borderId="0" xfId="0" applyNumberFormat="1" applyFont="1" applyFill="1" applyAlignment="1"/>
    <xf numFmtId="43" fontId="8" fillId="0" borderId="0" xfId="1" applyFont="1" applyFill="1"/>
    <xf numFmtId="43" fontId="11" fillId="0" borderId="0" xfId="1" applyFont="1" applyFill="1" applyBorder="1" applyAlignment="1">
      <alignment horizontal="center"/>
    </xf>
    <xf numFmtId="0" fontId="12" fillId="0" borderId="0" xfId="0" applyFont="1" applyFill="1" applyBorder="1" applyAlignment="1"/>
    <xf numFmtId="0" fontId="12" fillId="0" borderId="0" xfId="2" applyNumberFormat="1" applyFont="1" applyFill="1" applyBorder="1" applyAlignment="1"/>
    <xf numFmtId="43" fontId="13" fillId="0" borderId="0" xfId="0" applyNumberFormat="1" applyFont="1" applyAlignment="1"/>
    <xf numFmtId="43" fontId="9" fillId="0" borderId="0" xfId="1" applyFont="1" applyBorder="1"/>
    <xf numFmtId="0" fontId="9" fillId="0" borderId="0" xfId="0" applyFont="1" applyBorder="1"/>
    <xf numFmtId="43" fontId="13" fillId="0" borderId="0" xfId="0" applyNumberFormat="1" applyFont="1" applyFill="1" applyAlignment="1"/>
    <xf numFmtId="0" fontId="13" fillId="0" borderId="0" xfId="0" applyFont="1" applyFill="1"/>
    <xf numFmtId="43" fontId="13" fillId="0" borderId="0" xfId="1" applyFont="1" applyBorder="1"/>
    <xf numFmtId="0" fontId="9" fillId="0" borderId="0" xfId="0" applyNumberFormat="1" applyFont="1" applyFill="1" applyBorder="1" applyAlignment="1"/>
    <xf numFmtId="43" fontId="5" fillId="0" borderId="2" xfId="0" applyNumberFormat="1" applyFont="1" applyBorder="1"/>
    <xf numFmtId="43" fontId="13" fillId="0" borderId="0" xfId="0" applyNumberFormat="1" applyFont="1" applyBorder="1"/>
    <xf numFmtId="43" fontId="5" fillId="0" borderId="0" xfId="0" applyNumberFormat="1" applyFont="1" applyBorder="1"/>
    <xf numFmtId="0" fontId="9" fillId="0" borderId="0" xfId="0" applyFont="1" applyFill="1"/>
    <xf numFmtId="43" fontId="9" fillId="0" borderId="0" xfId="0" applyNumberFormat="1" applyFont="1" applyFill="1" applyBorder="1"/>
    <xf numFmtId="0" fontId="9" fillId="0" borderId="0" xfId="0" applyFont="1" applyFill="1" applyBorder="1"/>
    <xf numFmtId="43" fontId="13" fillId="0" borderId="3" xfId="0" applyNumberFormat="1" applyFont="1" applyFill="1" applyBorder="1"/>
    <xf numFmtId="43" fontId="9" fillId="0" borderId="0" xfId="1" applyFont="1" applyFill="1" applyBorder="1"/>
    <xf numFmtId="43" fontId="14" fillId="0" borderId="2" xfId="0" applyNumberFormat="1" applyFont="1" applyFill="1" applyBorder="1" applyAlignment="1">
      <alignment horizontal="right"/>
    </xf>
    <xf numFmtId="0" fontId="9" fillId="0" borderId="0" xfId="0" applyFont="1" applyFill="1" applyBorder="1" applyAlignment="1"/>
    <xf numFmtId="43" fontId="5" fillId="0" borderId="0" xfId="3" applyFont="1" applyFill="1" applyBorder="1" applyAlignment="1"/>
    <xf numFmtId="49" fontId="14" fillId="0" borderId="0" xfId="0" applyNumberFormat="1" applyFont="1" applyFill="1" applyAlignment="1">
      <alignment horizontal="center"/>
    </xf>
    <xf numFmtId="43" fontId="13" fillId="0" borderId="0" xfId="0" applyNumberFormat="1" applyFont="1" applyFill="1" applyBorder="1"/>
    <xf numFmtId="43" fontId="5" fillId="0" borderId="0" xfId="1" applyFont="1" applyFill="1" applyAlignment="1">
      <alignment horizontal="left"/>
    </xf>
    <xf numFmtId="43" fontId="5" fillId="0" borderId="0" xfId="1" applyFont="1" applyFill="1" applyBorder="1" applyAlignment="1">
      <alignment horizontal="left"/>
    </xf>
    <xf numFmtId="43" fontId="5" fillId="0" borderId="0" xfId="1" applyFont="1" applyFill="1" applyBorder="1" applyAlignment="1">
      <alignment horizontal="center"/>
    </xf>
    <xf numFmtId="0" fontId="5" fillId="0" borderId="0" xfId="3" applyNumberFormat="1" applyFont="1" applyFill="1" applyBorder="1" applyAlignment="1">
      <alignment horizontal="left"/>
    </xf>
    <xf numFmtId="0" fontId="13" fillId="0" borderId="0" xfId="0" applyFont="1" applyFill="1" applyBorder="1"/>
    <xf numFmtId="43" fontId="9" fillId="0" borderId="0" xfId="1" applyFont="1" applyFill="1" applyBorder="1" applyAlignment="1"/>
    <xf numFmtId="0" fontId="7" fillId="0" borderId="0" xfId="3" applyNumberFormat="1" applyFont="1" applyFill="1" applyBorder="1" applyAlignment="1">
      <alignment horizontal="left"/>
    </xf>
    <xf numFmtId="0" fontId="5" fillId="0" borderId="0" xfId="3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43" fontId="9" fillId="0" borderId="0" xfId="1" applyFont="1" applyFill="1" applyBorder="1" applyAlignment="1">
      <alignment horizontal="center"/>
    </xf>
    <xf numFmtId="0" fontId="9" fillId="0" borderId="0" xfId="3" applyNumberFormat="1" applyFont="1" applyFill="1" applyBorder="1" applyAlignment="1">
      <alignment horizontal="left" wrapText="1"/>
    </xf>
    <xf numFmtId="0" fontId="13" fillId="0" borderId="0" xfId="0" applyFont="1" applyBorder="1"/>
    <xf numFmtId="0" fontId="9" fillId="0" borderId="1" xfId="0" applyNumberFormat="1" applyFont="1" applyFill="1" applyBorder="1" applyAlignment="1">
      <alignment wrapText="1"/>
    </xf>
    <xf numFmtId="43" fontId="5" fillId="0" borderId="1" xfId="1" applyFont="1" applyFill="1" applyBorder="1" applyAlignment="1"/>
    <xf numFmtId="43" fontId="5" fillId="0" borderId="1" xfId="1" applyFont="1" applyFill="1" applyBorder="1" applyAlignment="1">
      <alignment horizontal="left"/>
    </xf>
    <xf numFmtId="43" fontId="5" fillId="0" borderId="1" xfId="1" applyFont="1" applyFill="1" applyBorder="1" applyAlignment="1">
      <alignment horizontal="center"/>
    </xf>
    <xf numFmtId="43" fontId="9" fillId="0" borderId="1" xfId="1" applyFont="1" applyBorder="1"/>
    <xf numFmtId="43" fontId="5" fillId="0" borderId="1" xfId="1" applyFont="1" applyFill="1" applyBorder="1" applyAlignment="1">
      <alignment wrapText="1"/>
    </xf>
    <xf numFmtId="0" fontId="5" fillId="0" borderId="1" xfId="3" applyNumberFormat="1" applyFont="1" applyFill="1" applyBorder="1" applyAlignment="1">
      <alignment horizontal="left" wrapText="1"/>
    </xf>
    <xf numFmtId="43" fontId="9" fillId="0" borderId="1" xfId="1" applyFont="1" applyFill="1" applyBorder="1" applyAlignment="1"/>
    <xf numFmtId="43" fontId="15" fillId="0" borderId="1" xfId="1" applyFont="1" applyFill="1" applyBorder="1" applyAlignment="1">
      <alignment horizontal="right"/>
    </xf>
    <xf numFmtId="43" fontId="9" fillId="0" borderId="1" xfId="1" applyFont="1" applyFill="1" applyBorder="1"/>
    <xf numFmtId="0" fontId="5" fillId="0" borderId="1" xfId="0" applyNumberFormat="1" applyFont="1" applyFill="1" applyBorder="1" applyAlignment="1">
      <alignment wrapText="1"/>
    </xf>
    <xf numFmtId="43" fontId="9" fillId="0" borderId="1" xfId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left" wrapText="1"/>
    </xf>
    <xf numFmtId="0" fontId="9" fillId="0" borderId="1" xfId="1" applyNumberFormat="1" applyFont="1" applyBorder="1" applyAlignment="1">
      <alignment wrapText="1"/>
    </xf>
    <xf numFmtId="0" fontId="13" fillId="0" borderId="1" xfId="0" applyNumberFormat="1" applyFont="1" applyFill="1" applyBorder="1" applyAlignment="1">
      <alignment horizontal="center" vertical="center" wrapText="1"/>
    </xf>
    <xf numFmtId="43" fontId="10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/>
    <xf numFmtId="43" fontId="10" fillId="0" borderId="1" xfId="0" applyNumberFormat="1" applyFont="1" applyBorder="1" applyAlignment="1">
      <alignment wrapText="1"/>
    </xf>
    <xf numFmtId="43" fontId="9" fillId="0" borderId="1" xfId="0" applyNumberFormat="1" applyFont="1" applyFill="1" applyBorder="1" applyAlignment="1">
      <alignment wrapText="1"/>
    </xf>
    <xf numFmtId="43" fontId="16" fillId="0" borderId="1" xfId="1" applyFont="1" applyFill="1" applyBorder="1" applyAlignment="1"/>
    <xf numFmtId="0" fontId="16" fillId="0" borderId="1" xfId="0" applyFont="1" applyFill="1" applyBorder="1" applyAlignment="1">
      <alignment horizontal="center" wrapText="1"/>
    </xf>
    <xf numFmtId="43" fontId="17" fillId="0" borderId="0" xfId="1" applyFont="1" applyFill="1"/>
    <xf numFmtId="43" fontId="5" fillId="2" borderId="1" xfId="1" applyFont="1" applyFill="1" applyBorder="1" applyAlignment="1">
      <alignment horizontal="left"/>
    </xf>
    <xf numFmtId="43" fontId="9" fillId="2" borderId="1" xfId="1" applyFont="1" applyFill="1" applyBorder="1"/>
    <xf numFmtId="0" fontId="5" fillId="2" borderId="1" xfId="0" applyNumberFormat="1" applyFont="1" applyFill="1" applyBorder="1" applyAlignment="1">
      <alignment wrapText="1"/>
    </xf>
    <xf numFmtId="43" fontId="9" fillId="2" borderId="1" xfId="0" applyNumberFormat="1" applyFont="1" applyFill="1" applyBorder="1" applyAlignment="1">
      <alignment wrapText="1"/>
    </xf>
    <xf numFmtId="43" fontId="9" fillId="2" borderId="1" xfId="1" applyFont="1" applyFill="1" applyBorder="1" applyAlignment="1"/>
    <xf numFmtId="43" fontId="5" fillId="2" borderId="1" xfId="1" applyFont="1" applyFill="1" applyBorder="1" applyAlignment="1">
      <alignment wrapText="1"/>
    </xf>
    <xf numFmtId="43" fontId="5" fillId="2" borderId="1" xfId="1" applyFont="1" applyFill="1" applyBorder="1" applyAlignment="1">
      <alignment horizontal="center"/>
    </xf>
    <xf numFmtId="43" fontId="9" fillId="2" borderId="1" xfId="1" applyFont="1" applyFill="1" applyBorder="1" applyAlignment="1">
      <alignment horizontal="center"/>
    </xf>
    <xf numFmtId="0" fontId="9" fillId="2" borderId="0" xfId="0" applyFont="1" applyFill="1" applyBorder="1"/>
    <xf numFmtId="0" fontId="9" fillId="2" borderId="1" xfId="0" applyNumberFormat="1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left" wrapText="1"/>
    </xf>
    <xf numFmtId="0" fontId="5" fillId="2" borderId="1" xfId="3" applyNumberFormat="1" applyFont="1" applyFill="1" applyBorder="1" applyAlignment="1">
      <alignment horizontal="left" wrapText="1"/>
    </xf>
    <xf numFmtId="43" fontId="5" fillId="2" borderId="1" xfId="1" applyFont="1" applyFill="1" applyBorder="1" applyAlignment="1"/>
    <xf numFmtId="43" fontId="5" fillId="0" borderId="0" xfId="3" applyFont="1" applyFill="1" applyBorder="1" applyAlignment="1">
      <alignment wrapText="1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/>
    <xf numFmtId="43" fontId="5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/>
    </xf>
    <xf numFmtId="0" fontId="5" fillId="0" borderId="0" xfId="4" applyFont="1"/>
    <xf numFmtId="0" fontId="13" fillId="0" borderId="1" xfId="4" applyFont="1" applyFill="1" applyBorder="1"/>
    <xf numFmtId="0" fontId="5" fillId="0" borderId="1" xfId="4" applyFont="1" applyBorder="1"/>
    <xf numFmtId="0" fontId="9" fillId="0" borderId="1" xfId="4" applyFont="1" applyFill="1" applyBorder="1"/>
    <xf numFmtId="0" fontId="9" fillId="0" borderId="1" xfId="4" applyNumberFormat="1" applyFont="1" applyFill="1" applyBorder="1" applyAlignment="1"/>
    <xf numFmtId="0" fontId="7" fillId="0" borderId="0" xfId="4" applyFont="1" applyFill="1" applyAlignment="1">
      <alignment horizontal="center"/>
    </xf>
    <xf numFmtId="0" fontId="7" fillId="0" borderId="1" xfId="4" applyFont="1" applyFill="1" applyBorder="1" applyAlignment="1">
      <alignment horizontal="center"/>
    </xf>
    <xf numFmtId="0" fontId="13" fillId="0" borderId="0" xfId="0" applyNumberFormat="1" applyFont="1" applyAlignment="1"/>
    <xf numFmtId="0" fontId="13" fillId="0" borderId="0" xfId="0" applyNumberFormat="1" applyFont="1" applyFill="1" applyAlignment="1"/>
    <xf numFmtId="43" fontId="13" fillId="0" borderId="1" xfId="1" applyFont="1" applyBorder="1"/>
    <xf numFmtId="43" fontId="5" fillId="0" borderId="1" xfId="1" applyFont="1" applyBorder="1"/>
    <xf numFmtId="43" fontId="5" fillId="0" borderId="0" xfId="1" applyFont="1"/>
    <xf numFmtId="43" fontId="13" fillId="0" borderId="1" xfId="1" applyFont="1" applyFill="1" applyBorder="1"/>
    <xf numFmtId="0" fontId="13" fillId="0" borderId="0" xfId="3" applyNumberFormat="1" applyFont="1" applyFill="1" applyBorder="1" applyAlignment="1">
      <alignment horizontal="left"/>
    </xf>
    <xf numFmtId="43" fontId="9" fillId="0" borderId="0" xfId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3" fontId="9" fillId="0" borderId="0" xfId="3" applyFont="1" applyFill="1" applyBorder="1" applyAlignment="1"/>
    <xf numFmtId="0" fontId="13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/>
    <xf numFmtId="0" fontId="9" fillId="0" borderId="0" xfId="3" applyNumberFormat="1" applyFont="1" applyFill="1" applyBorder="1" applyAlignment="1">
      <alignment horizontal="left"/>
    </xf>
    <xf numFmtId="43" fontId="13" fillId="0" borderId="0" xfId="3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 wrapText="1"/>
    </xf>
    <xf numFmtId="0" fontId="9" fillId="0" borderId="0" xfId="0" applyFont="1" applyFill="1" applyAlignment="1"/>
    <xf numFmtId="43" fontId="9" fillId="0" borderId="0" xfId="1" applyFont="1" applyFill="1" applyAlignment="1"/>
    <xf numFmtId="43" fontId="13" fillId="0" borderId="0" xfId="1" applyFont="1" applyFill="1" applyAlignment="1"/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</cellXfs>
  <cellStyles count="6">
    <cellStyle name="Millares" xfId="1" builtinId="3"/>
    <cellStyle name="Millares 2" xfId="3"/>
    <cellStyle name="Millares 3" xfId="5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1895475</xdr:colOff>
      <xdr:row>0</xdr:row>
      <xdr:rowOff>38100</xdr:rowOff>
    </xdr:from>
    <xdr:ext cx="2377440" cy="1822659"/>
    <xdr:pic>
      <xdr:nvPicPr>
        <xdr:cNvPr id="2" name="3 Imagen" descr="C:\Users\asalcedo\Desktop\ENLACE COMUNICACIONES\ARTES VARIOS\ADESS_FINAL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5475" y="38100"/>
          <a:ext cx="2377440" cy="1822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142875</xdr:rowOff>
    </xdr:from>
    <xdr:to>
      <xdr:col>0</xdr:col>
      <xdr:colOff>2434590</xdr:colOff>
      <xdr:row>10</xdr:row>
      <xdr:rowOff>188441</xdr:rowOff>
    </xdr:to>
    <xdr:pic>
      <xdr:nvPicPr>
        <xdr:cNvPr id="2" name="1 Imagen" descr="C:\Users\asalcedo\Desktop\ENLACE COMUNICACIONES\ARTES VARIOS\ADESS_FINAL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42875"/>
          <a:ext cx="2377440" cy="2017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1905000</xdr:colOff>
      <xdr:row>0</xdr:row>
      <xdr:rowOff>28575</xdr:rowOff>
    </xdr:from>
    <xdr:to>
      <xdr:col>0</xdr:col>
      <xdr:colOff>4282440</xdr:colOff>
      <xdr:row>9</xdr:row>
      <xdr:rowOff>150341</xdr:rowOff>
    </xdr:to>
    <xdr:pic>
      <xdr:nvPicPr>
        <xdr:cNvPr id="2" name="1 Imagen" descr="C:\Users\asalcedo\Desktop\ENLACE COMUNICACIONES\ARTES VARIOS\ADESS_FINAL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0" y="28575"/>
          <a:ext cx="2377440" cy="19219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1905000</xdr:colOff>
      <xdr:row>0</xdr:row>
      <xdr:rowOff>28575</xdr:rowOff>
    </xdr:from>
    <xdr:to>
      <xdr:col>0</xdr:col>
      <xdr:colOff>4282440</xdr:colOff>
      <xdr:row>9</xdr:row>
      <xdr:rowOff>150341</xdr:rowOff>
    </xdr:to>
    <xdr:pic>
      <xdr:nvPicPr>
        <xdr:cNvPr id="2" name="1 Imagen" descr="C:\Users\asalcedo\Desktop\ENLACE COMUNICACIONES\ARTES VARIOS\ADESS_FINAL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0" y="28575"/>
          <a:ext cx="2377440" cy="19219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1905000</xdr:colOff>
      <xdr:row>0</xdr:row>
      <xdr:rowOff>28575</xdr:rowOff>
    </xdr:from>
    <xdr:to>
      <xdr:col>0</xdr:col>
      <xdr:colOff>4282440</xdr:colOff>
      <xdr:row>9</xdr:row>
      <xdr:rowOff>150341</xdr:rowOff>
    </xdr:to>
    <xdr:pic>
      <xdr:nvPicPr>
        <xdr:cNvPr id="2" name="1 Imagen" descr="C:\Users\asalcedo\Desktop\ENLACE COMUNICACIONES\ARTES VARIOS\ADESS_FINAL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0" y="28575"/>
          <a:ext cx="2377440" cy="19219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1905000</xdr:colOff>
      <xdr:row>0</xdr:row>
      <xdr:rowOff>28575</xdr:rowOff>
    </xdr:from>
    <xdr:to>
      <xdr:col>0</xdr:col>
      <xdr:colOff>4282440</xdr:colOff>
      <xdr:row>9</xdr:row>
      <xdr:rowOff>150341</xdr:rowOff>
    </xdr:to>
    <xdr:pic>
      <xdr:nvPicPr>
        <xdr:cNvPr id="2" name="1 Imagen" descr="C:\Users\asalcedo\Desktop\ENLACE COMUNICACIONES\ARTES VARIOS\ADESS_FINAL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0" y="28575"/>
          <a:ext cx="2377440" cy="19219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1905000</xdr:colOff>
      <xdr:row>0</xdr:row>
      <xdr:rowOff>28575</xdr:rowOff>
    </xdr:from>
    <xdr:to>
      <xdr:col>0</xdr:col>
      <xdr:colOff>4282440</xdr:colOff>
      <xdr:row>9</xdr:row>
      <xdr:rowOff>150341</xdr:rowOff>
    </xdr:to>
    <xdr:pic>
      <xdr:nvPicPr>
        <xdr:cNvPr id="2" name="1 Imagen" descr="C:\Users\asalcedo\Desktop\ENLACE COMUNICACIONES\ARTES VARIOS\ADESS_FINAL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0" y="28575"/>
          <a:ext cx="2377440" cy="19219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1905000</xdr:colOff>
      <xdr:row>0</xdr:row>
      <xdr:rowOff>28575</xdr:rowOff>
    </xdr:from>
    <xdr:to>
      <xdr:col>0</xdr:col>
      <xdr:colOff>4282440</xdr:colOff>
      <xdr:row>9</xdr:row>
      <xdr:rowOff>150341</xdr:rowOff>
    </xdr:to>
    <xdr:pic>
      <xdr:nvPicPr>
        <xdr:cNvPr id="2" name="1 Imagen" descr="C:\Users\asalcedo\Desktop\ENLACE COMUNICACIONES\ARTES VARIOS\ADESS_FINAL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0" y="28575"/>
          <a:ext cx="2377440" cy="19219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zoomScaleNormal="100" workbookViewId="0"/>
  </sheetViews>
  <sheetFormatPr baseColWidth="10" defaultRowHeight="15.75" x14ac:dyDescent="0.25"/>
  <cols>
    <col min="1" max="1" width="76.5703125" style="46" bestFit="1" customWidth="1"/>
    <col min="2" max="2" width="23.85546875" style="46" customWidth="1"/>
    <col min="3" max="3" width="22.5703125" style="17" bestFit="1" customWidth="1"/>
    <col min="4" max="4" width="26.140625" style="17" bestFit="1" customWidth="1"/>
    <col min="5" max="5" width="19.140625" style="17" customWidth="1"/>
    <col min="6" max="14" width="17.42578125" style="17" bestFit="1" customWidth="1"/>
    <col min="15" max="16384" width="11.42578125" style="17"/>
  </cols>
  <sheetData>
    <row r="1" spans="1:19" s="5" customFormat="1" ht="12.75" x14ac:dyDescent="0.2"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s="5" customFormat="1" ht="12.75" x14ac:dyDescent="0.2"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5" customFormat="1" ht="12.75" x14ac:dyDescent="0.2"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s="5" customFormat="1" ht="12.75" x14ac:dyDescent="0.2"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5" customFormat="1" ht="12.75" x14ac:dyDescent="0.2"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s="5" customFormat="1" x14ac:dyDescent="0.25">
      <c r="H6" s="9"/>
      <c r="I6" s="9"/>
      <c r="J6" s="9"/>
      <c r="K6" s="9"/>
      <c r="L6" s="9"/>
      <c r="M6" s="9"/>
      <c r="N6" s="9"/>
      <c r="O6" s="9"/>
      <c r="P6" s="9"/>
      <c r="Q6" s="9"/>
      <c r="R6" s="14"/>
      <c r="S6" s="12"/>
    </row>
    <row r="7" spans="1:19" s="5" customFormat="1" x14ac:dyDescent="0.25">
      <c r="H7" s="9"/>
      <c r="I7" s="9"/>
      <c r="J7" s="9"/>
      <c r="K7" s="9"/>
      <c r="L7" s="9"/>
      <c r="M7" s="9"/>
      <c r="N7" s="9"/>
      <c r="O7" s="9"/>
      <c r="P7" s="9"/>
      <c r="Q7" s="9"/>
      <c r="R7" s="13"/>
      <c r="S7" s="12"/>
    </row>
    <row r="8" spans="1:19" s="5" customFormat="1" x14ac:dyDescent="0.25">
      <c r="B8" s="63" t="s">
        <v>21</v>
      </c>
      <c r="C8" s="63"/>
      <c r="D8" s="63"/>
      <c r="K8" s="9"/>
      <c r="L8" s="9"/>
      <c r="M8" s="9"/>
      <c r="N8" s="9"/>
      <c r="O8" s="9"/>
      <c r="P8" s="9"/>
      <c r="Q8" s="9"/>
      <c r="R8" s="13"/>
      <c r="S8" s="12"/>
    </row>
    <row r="9" spans="1:19" s="5" customFormat="1" x14ac:dyDescent="0.25">
      <c r="B9" s="63" t="s">
        <v>20</v>
      </c>
      <c r="C9" s="63"/>
      <c r="D9" s="63"/>
      <c r="F9" s="11"/>
      <c r="K9" s="9"/>
      <c r="L9" s="9"/>
      <c r="M9" s="9"/>
      <c r="N9" s="9"/>
      <c r="O9" s="9"/>
      <c r="P9" s="9"/>
      <c r="Q9" s="9"/>
      <c r="R9" s="13"/>
      <c r="S9" s="12"/>
    </row>
    <row r="10" spans="1:19" s="5" customFormat="1" ht="15" x14ac:dyDescent="0.2">
      <c r="B10" s="63" t="s">
        <v>83</v>
      </c>
      <c r="C10" s="63"/>
      <c r="D10" s="63"/>
      <c r="F10" s="9"/>
      <c r="G10" s="11"/>
      <c r="H10" s="9"/>
      <c r="I10" s="11"/>
      <c r="K10" s="9"/>
      <c r="L10" s="9"/>
      <c r="M10" s="9"/>
      <c r="N10" s="9"/>
      <c r="O10" s="9"/>
      <c r="P10" s="9"/>
      <c r="Q10" s="9"/>
      <c r="R10" s="9"/>
      <c r="S10" s="9"/>
    </row>
    <row r="11" spans="1:19" s="5" customFormat="1" x14ac:dyDescent="0.25">
      <c r="B11" s="68"/>
      <c r="F11" s="10"/>
      <c r="G11" s="10"/>
      <c r="H11" s="11"/>
      <c r="I11" s="9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5" customFormat="1" x14ac:dyDescent="0.25">
      <c r="B12" s="68"/>
      <c r="D12" s="6"/>
      <c r="E12" s="6"/>
      <c r="F12" s="6"/>
      <c r="G12" s="6"/>
      <c r="H12" s="6"/>
      <c r="I12" s="6"/>
      <c r="J12" s="9"/>
      <c r="K12" s="8"/>
      <c r="L12" s="7"/>
      <c r="M12" s="6"/>
      <c r="N12" s="6"/>
      <c r="O12" s="6"/>
      <c r="P12" s="6"/>
      <c r="Q12" s="6"/>
      <c r="R12" s="6"/>
      <c r="S12" s="6"/>
    </row>
    <row r="13" spans="1:19" s="46" customFormat="1" ht="31.5" x14ac:dyDescent="0.25">
      <c r="A13" s="61" t="s">
        <v>19</v>
      </c>
      <c r="B13" s="61" t="s">
        <v>16</v>
      </c>
      <c r="C13" s="61" t="s">
        <v>15</v>
      </c>
      <c r="D13" s="61" t="s">
        <v>14</v>
      </c>
      <c r="E13" s="61" t="s">
        <v>13</v>
      </c>
      <c r="F13" s="61" t="s">
        <v>12</v>
      </c>
      <c r="G13" s="61" t="s">
        <v>11</v>
      </c>
      <c r="H13" s="61" t="s">
        <v>10</v>
      </c>
      <c r="I13" s="61" t="s">
        <v>9</v>
      </c>
      <c r="J13" s="61" t="s">
        <v>8</v>
      </c>
      <c r="K13" s="61" t="s">
        <v>7</v>
      </c>
      <c r="L13" s="61" t="s">
        <v>6</v>
      </c>
      <c r="M13" s="61" t="s">
        <v>5</v>
      </c>
      <c r="N13" s="61" t="s">
        <v>4</v>
      </c>
    </row>
    <row r="14" spans="1:19" s="46" customFormat="1" x14ac:dyDescent="0.25">
      <c r="A14" s="67" t="s">
        <v>29</v>
      </c>
      <c r="B14" s="66">
        <f t="shared" ref="B14:N14" si="0">+B15+B27+B48+B59+B61</f>
        <v>359311271</v>
      </c>
      <c r="C14" s="66">
        <f t="shared" si="0"/>
        <v>7413571</v>
      </c>
      <c r="D14" s="66">
        <f t="shared" si="0"/>
        <v>33014319.330000006</v>
      </c>
      <c r="E14" s="66">
        <f t="shared" si="0"/>
        <v>50416715.939999998</v>
      </c>
      <c r="F14" s="66">
        <f t="shared" si="0"/>
        <v>9892393.2399999984</v>
      </c>
      <c r="G14" s="66">
        <f t="shared" si="0"/>
        <v>18249812.039999999</v>
      </c>
      <c r="H14" s="66">
        <f t="shared" si="0"/>
        <v>49487300.149999991</v>
      </c>
      <c r="I14" s="66">
        <f t="shared" si="0"/>
        <v>21175711.77</v>
      </c>
      <c r="J14" s="66">
        <f t="shared" si="0"/>
        <v>10737247.809999999</v>
      </c>
      <c r="K14" s="66">
        <f t="shared" si="0"/>
        <v>49758299.100000001</v>
      </c>
      <c r="L14" s="66">
        <f t="shared" si="0"/>
        <v>30180226.099999994</v>
      </c>
      <c r="M14" s="66">
        <f t="shared" si="0"/>
        <v>36093422.049999997</v>
      </c>
      <c r="N14" s="66">
        <f t="shared" si="0"/>
        <v>42892252.469999999</v>
      </c>
    </row>
    <row r="15" spans="1:19" s="46" customFormat="1" x14ac:dyDescent="0.25">
      <c r="A15" s="2" t="s">
        <v>3</v>
      </c>
      <c r="B15" s="64">
        <f>SUM(B16:B26)</f>
        <v>107508660.27</v>
      </c>
      <c r="C15" s="62">
        <f>SUM(C16:C26)</f>
        <v>7413571</v>
      </c>
      <c r="D15" s="62">
        <f>SUM(D16:D26)</f>
        <v>8715039.9300000016</v>
      </c>
      <c r="E15" s="62">
        <f>SUM(E16:E26)</f>
        <v>7995230.6399999997</v>
      </c>
      <c r="F15" s="62">
        <f>SUM(F16:F26)</f>
        <v>7936643.6399999997</v>
      </c>
      <c r="G15" s="62">
        <f t="shared" ref="G15:N15" si="1">SUM(G16:G26)</f>
        <v>8442362.3200000003</v>
      </c>
      <c r="H15" s="62">
        <f t="shared" si="1"/>
        <v>8374258.5199999996</v>
      </c>
      <c r="I15" s="62">
        <f t="shared" si="1"/>
        <v>8105516.1899999995</v>
      </c>
      <c r="J15" s="62">
        <f t="shared" si="1"/>
        <v>8085222.6899999995</v>
      </c>
      <c r="K15" s="62">
        <f t="shared" si="1"/>
        <v>8488615.4199999999</v>
      </c>
      <c r="L15" s="62">
        <f t="shared" si="1"/>
        <v>8418810.3100000005</v>
      </c>
      <c r="M15" s="62">
        <f t="shared" si="1"/>
        <v>16978384.859999999</v>
      </c>
      <c r="N15" s="62">
        <f t="shared" si="1"/>
        <v>8555004.75</v>
      </c>
    </row>
    <row r="16" spans="1:19" ht="15" x14ac:dyDescent="0.2">
      <c r="A16" s="47" t="s">
        <v>58</v>
      </c>
      <c r="B16" s="65">
        <f>SUM(C16:N16)</f>
        <v>73218700</v>
      </c>
      <c r="C16" s="48">
        <v>5973550</v>
      </c>
      <c r="D16" s="49">
        <v>6197850</v>
      </c>
      <c r="E16" s="50">
        <v>5962050</v>
      </c>
      <c r="F16" s="51">
        <v>5932050</v>
      </c>
      <c r="G16" s="51">
        <v>5932050</v>
      </c>
      <c r="H16" s="50">
        <v>6328650</v>
      </c>
      <c r="I16" s="49">
        <v>6158450</v>
      </c>
      <c r="J16" s="50">
        <v>6143450</v>
      </c>
      <c r="K16" s="48">
        <v>6128450</v>
      </c>
      <c r="L16" s="48">
        <v>6098050</v>
      </c>
      <c r="M16" s="48">
        <v>6188650</v>
      </c>
      <c r="N16" s="48">
        <v>6175450</v>
      </c>
    </row>
    <row r="17" spans="1:14" ht="15" x14ac:dyDescent="0.2">
      <c r="A17" s="47" t="s">
        <v>59</v>
      </c>
      <c r="B17" s="65">
        <f t="shared" ref="B17:B64" si="2">SUM(C17:N17)</f>
        <v>9267133.3300000001</v>
      </c>
      <c r="C17" s="48">
        <v>198400</v>
      </c>
      <c r="D17" s="49">
        <v>1105800</v>
      </c>
      <c r="E17" s="50">
        <v>687100</v>
      </c>
      <c r="F17" s="50">
        <v>687100</v>
      </c>
      <c r="G17" s="51">
        <v>1127500</v>
      </c>
      <c r="H17" s="50">
        <v>608000</v>
      </c>
      <c r="I17" s="49">
        <v>608000</v>
      </c>
      <c r="J17" s="50">
        <v>608000</v>
      </c>
      <c r="K17" s="48">
        <v>916700</v>
      </c>
      <c r="L17" s="48">
        <v>923933.33</v>
      </c>
      <c r="M17" s="48">
        <v>898300</v>
      </c>
      <c r="N17" s="48">
        <v>898300</v>
      </c>
    </row>
    <row r="18" spans="1:14" ht="15" x14ac:dyDescent="0.2">
      <c r="A18" s="47" t="s">
        <v>60</v>
      </c>
      <c r="B18" s="65">
        <f t="shared" si="2"/>
        <v>1032700</v>
      </c>
      <c r="C18" s="52">
        <v>87000</v>
      </c>
      <c r="D18" s="48">
        <v>87000</v>
      </c>
      <c r="E18" s="48">
        <v>87000</v>
      </c>
      <c r="F18" s="48">
        <v>87000</v>
      </c>
      <c r="G18" s="51">
        <v>87000</v>
      </c>
      <c r="H18" s="50">
        <v>87000</v>
      </c>
      <c r="I18" s="49">
        <v>87000</v>
      </c>
      <c r="J18" s="50">
        <v>84000</v>
      </c>
      <c r="K18" s="48">
        <v>87000</v>
      </c>
      <c r="L18" s="48">
        <v>84700</v>
      </c>
      <c r="M18" s="48">
        <v>84000</v>
      </c>
      <c r="N18" s="48">
        <v>84000</v>
      </c>
    </row>
    <row r="19" spans="1:14" ht="15" x14ac:dyDescent="0.2">
      <c r="A19" s="1" t="s">
        <v>72</v>
      </c>
      <c r="B19" s="65">
        <f t="shared" si="2"/>
        <v>7183752.79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0">
        <v>7161669.46</v>
      </c>
      <c r="N19" s="50">
        <v>22083.33</v>
      </c>
    </row>
    <row r="20" spans="1:14" ht="15" x14ac:dyDescent="0.2">
      <c r="A20" s="53" t="s">
        <v>68</v>
      </c>
      <c r="B20" s="65">
        <f t="shared" si="2"/>
        <v>68091.37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0">
        <v>50000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0">
        <v>18091.37</v>
      </c>
    </row>
    <row r="21" spans="1:14" ht="15" x14ac:dyDescent="0.2">
      <c r="A21" s="53" t="s">
        <v>61</v>
      </c>
      <c r="B21" s="65">
        <f t="shared" si="2"/>
        <v>139547.76999999999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0">
        <v>23073.37</v>
      </c>
      <c r="I21" s="52">
        <v>0</v>
      </c>
      <c r="J21" s="52">
        <v>0</v>
      </c>
      <c r="K21" s="50">
        <v>65712.97</v>
      </c>
      <c r="L21" s="49">
        <v>12690.36</v>
      </c>
      <c r="M21" s="52">
        <v>0</v>
      </c>
      <c r="N21" s="50">
        <v>38071.07</v>
      </c>
    </row>
    <row r="22" spans="1:14" ht="15" x14ac:dyDescent="0.2">
      <c r="A22" s="47" t="s">
        <v>62</v>
      </c>
      <c r="B22" s="65">
        <f t="shared" si="2"/>
        <v>3181000</v>
      </c>
      <c r="C22" s="48">
        <v>256000</v>
      </c>
      <c r="D22" s="49">
        <v>256000</v>
      </c>
      <c r="E22" s="50">
        <v>288000</v>
      </c>
      <c r="F22" s="51">
        <v>264000</v>
      </c>
      <c r="G22" s="51">
        <v>262000</v>
      </c>
      <c r="H22" s="50">
        <v>263000</v>
      </c>
      <c r="I22" s="49">
        <v>263000</v>
      </c>
      <c r="J22" s="50">
        <v>263000</v>
      </c>
      <c r="K22" s="48">
        <v>263000</v>
      </c>
      <c r="L22" s="48">
        <v>263000</v>
      </c>
      <c r="M22" s="48">
        <v>265000</v>
      </c>
      <c r="N22" s="48">
        <v>275000</v>
      </c>
    </row>
    <row r="23" spans="1:14" ht="15" x14ac:dyDescent="0.2">
      <c r="A23" s="4" t="s">
        <v>73</v>
      </c>
      <c r="B23" s="65">
        <f t="shared" si="2"/>
        <v>1334400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0">
        <v>1334400</v>
      </c>
      <c r="N23" s="52">
        <v>0</v>
      </c>
    </row>
    <row r="24" spans="1:14" ht="15" x14ac:dyDescent="0.2">
      <c r="A24" s="47" t="s">
        <v>63</v>
      </c>
      <c r="B24" s="65">
        <f t="shared" si="2"/>
        <v>5574065.1100000013</v>
      </c>
      <c r="C24" s="54">
        <v>413747.62</v>
      </c>
      <c r="D24" s="49">
        <v>493985.15</v>
      </c>
      <c r="E24" s="50">
        <v>447581.10000000003</v>
      </c>
      <c r="F24" s="51">
        <v>445454.10000000003</v>
      </c>
      <c r="G24" s="51">
        <v>476678.46</v>
      </c>
      <c r="H24" s="49">
        <v>467964.85000000003</v>
      </c>
      <c r="I24" s="49">
        <v>455897.67</v>
      </c>
      <c r="J24" s="49">
        <v>454834.17</v>
      </c>
      <c r="K24" s="48">
        <v>472775.43</v>
      </c>
      <c r="L24" s="49">
        <v>478956.72000000003</v>
      </c>
      <c r="M24" s="49">
        <v>483562.85999999993</v>
      </c>
      <c r="N24" s="48">
        <v>482626.98</v>
      </c>
    </row>
    <row r="25" spans="1:14" ht="15" x14ac:dyDescent="0.2">
      <c r="A25" s="47" t="s">
        <v>64</v>
      </c>
      <c r="B25" s="65">
        <f t="shared" si="2"/>
        <v>5783179.5699999994</v>
      </c>
      <c r="C25" s="54">
        <v>431669.35000000003</v>
      </c>
      <c r="D25" s="49">
        <v>512020.05</v>
      </c>
      <c r="E25" s="50">
        <v>465550.55</v>
      </c>
      <c r="F25" s="51">
        <v>463420.55</v>
      </c>
      <c r="G25" s="51">
        <v>494688.95</v>
      </c>
      <c r="H25" s="49">
        <v>485963.05</v>
      </c>
      <c r="I25" s="49">
        <v>473878.85</v>
      </c>
      <c r="J25" s="49">
        <v>472813.85</v>
      </c>
      <c r="K25" s="48">
        <v>493666.55</v>
      </c>
      <c r="L25" s="49">
        <v>493739.92000000004</v>
      </c>
      <c r="M25" s="49">
        <v>498352.55</v>
      </c>
      <c r="N25" s="48">
        <v>497415.35</v>
      </c>
    </row>
    <row r="26" spans="1:14" ht="15" x14ac:dyDescent="0.2">
      <c r="A26" s="47" t="s">
        <v>65</v>
      </c>
      <c r="B26" s="65">
        <f t="shared" si="2"/>
        <v>726090.33</v>
      </c>
      <c r="C26" s="54">
        <v>53204.03</v>
      </c>
      <c r="D26" s="49">
        <v>62384.73</v>
      </c>
      <c r="E26" s="50">
        <v>57948.99</v>
      </c>
      <c r="F26" s="51">
        <v>57618.99</v>
      </c>
      <c r="G26" s="51">
        <v>62444.909999999996</v>
      </c>
      <c r="H26" s="49">
        <v>60607.25</v>
      </c>
      <c r="I26" s="49">
        <v>59289.67</v>
      </c>
      <c r="J26" s="49">
        <v>59124.67</v>
      </c>
      <c r="K26" s="48">
        <v>61310.469999999994</v>
      </c>
      <c r="L26" s="49">
        <v>63739.98</v>
      </c>
      <c r="M26" s="54">
        <v>64449.99</v>
      </c>
      <c r="N26" s="48">
        <v>63966.649999999994</v>
      </c>
    </row>
    <row r="27" spans="1:14" s="46" customFormat="1" x14ac:dyDescent="0.25">
      <c r="A27" s="2" t="s">
        <v>82</v>
      </c>
      <c r="B27" s="64">
        <f>SUM(B28:B47)</f>
        <v>233695064.44999999</v>
      </c>
      <c r="C27" s="62">
        <f>SUM(C28:C47)</f>
        <v>0</v>
      </c>
      <c r="D27" s="62">
        <f>SUM(D28:D47)</f>
        <v>23749279.400000002</v>
      </c>
      <c r="E27" s="62">
        <f>SUM(E28:E47)</f>
        <v>41786933.519999996</v>
      </c>
      <c r="F27" s="62">
        <f t="shared" ref="F27:N27" si="3">SUM(F28:F47)</f>
        <v>1724954.17</v>
      </c>
      <c r="G27" s="62">
        <f t="shared" si="3"/>
        <v>9532449.7199999988</v>
      </c>
      <c r="H27" s="62">
        <f t="shared" si="3"/>
        <v>40405707.879999995</v>
      </c>
      <c r="I27" s="62">
        <f t="shared" si="3"/>
        <v>13019138.909999998</v>
      </c>
      <c r="J27" s="62">
        <f t="shared" si="3"/>
        <v>2014457.77</v>
      </c>
      <c r="K27" s="62">
        <f t="shared" si="3"/>
        <v>37680823.68</v>
      </c>
      <c r="L27" s="62">
        <f t="shared" si="3"/>
        <v>21677296.419999998</v>
      </c>
      <c r="M27" s="62">
        <f t="shared" si="3"/>
        <v>18840037.190000001</v>
      </c>
      <c r="N27" s="62">
        <f t="shared" si="3"/>
        <v>23263985.789999999</v>
      </c>
    </row>
    <row r="28" spans="1:14" ht="15" x14ac:dyDescent="0.2">
      <c r="A28" s="53" t="s">
        <v>33</v>
      </c>
      <c r="B28" s="65">
        <f t="shared" si="2"/>
        <v>752133.19</v>
      </c>
      <c r="C28" s="54">
        <v>0</v>
      </c>
      <c r="D28" s="50">
        <v>113696</v>
      </c>
      <c r="E28" s="50">
        <v>61860.29</v>
      </c>
      <c r="F28" s="51">
        <v>0</v>
      </c>
      <c r="G28" s="51">
        <v>75671.56</v>
      </c>
      <c r="H28" s="51">
        <v>0</v>
      </c>
      <c r="I28" s="52">
        <v>0</v>
      </c>
      <c r="J28" s="52">
        <v>0</v>
      </c>
      <c r="K28" s="50">
        <v>285301.16000000003</v>
      </c>
      <c r="L28" s="52">
        <v>0</v>
      </c>
      <c r="M28" s="49">
        <v>135389.25</v>
      </c>
      <c r="N28" s="50">
        <v>80214.929999999993</v>
      </c>
    </row>
    <row r="29" spans="1:14" ht="15" x14ac:dyDescent="0.2">
      <c r="A29" s="53" t="s">
        <v>34</v>
      </c>
      <c r="B29" s="65">
        <f t="shared" si="2"/>
        <v>3033672.57</v>
      </c>
      <c r="C29" s="54">
        <v>0</v>
      </c>
      <c r="D29" s="50">
        <v>673848.79999999993</v>
      </c>
      <c r="E29" s="50">
        <v>210365.31</v>
      </c>
      <c r="F29" s="48">
        <v>0</v>
      </c>
      <c r="G29" s="51">
        <v>259628.74</v>
      </c>
      <c r="H29" s="51">
        <v>0</v>
      </c>
      <c r="I29" s="52">
        <v>0</v>
      </c>
      <c r="J29" s="52">
        <v>0</v>
      </c>
      <c r="K29" s="50">
        <v>1019838.01</v>
      </c>
      <c r="L29" s="52">
        <v>0</v>
      </c>
      <c r="M29" s="49">
        <v>612465.17000000004</v>
      </c>
      <c r="N29" s="50">
        <v>257526.54</v>
      </c>
    </row>
    <row r="30" spans="1:14" ht="15" x14ac:dyDescent="0.2">
      <c r="A30" s="53" t="s">
        <v>35</v>
      </c>
      <c r="B30" s="65">
        <f t="shared" si="2"/>
        <v>5850</v>
      </c>
      <c r="C30" s="54">
        <v>0</v>
      </c>
      <c r="D30" s="50">
        <v>5850</v>
      </c>
      <c r="E30" s="50">
        <v>0</v>
      </c>
      <c r="F30" s="55">
        <v>0</v>
      </c>
      <c r="G30" s="51">
        <v>0</v>
      </c>
      <c r="H30" s="56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</row>
    <row r="31" spans="1:14" ht="15" x14ac:dyDescent="0.2">
      <c r="A31" s="53" t="s">
        <v>36</v>
      </c>
      <c r="B31" s="65">
        <f t="shared" si="2"/>
        <v>4443380.4000000004</v>
      </c>
      <c r="C31" s="54">
        <v>0</v>
      </c>
      <c r="D31" s="50">
        <v>187894.85</v>
      </c>
      <c r="E31" s="50">
        <v>212471.35</v>
      </c>
      <c r="F31" s="51">
        <v>0</v>
      </c>
      <c r="G31" s="51">
        <v>241251.88</v>
      </c>
      <c r="H31" s="49">
        <v>945585</v>
      </c>
      <c r="I31" s="50">
        <v>189117</v>
      </c>
      <c r="J31" s="50">
        <v>189117</v>
      </c>
      <c r="K31" s="50">
        <v>1091640.83</v>
      </c>
      <c r="L31" s="50">
        <v>189117</v>
      </c>
      <c r="M31" s="49">
        <v>772014.75</v>
      </c>
      <c r="N31" s="50">
        <v>425170.74</v>
      </c>
    </row>
    <row r="32" spans="1:14" ht="15" x14ac:dyDescent="0.2">
      <c r="A32" s="53" t="s">
        <v>37</v>
      </c>
      <c r="B32" s="65">
        <f t="shared" si="2"/>
        <v>7472215.2499999991</v>
      </c>
      <c r="C32" s="54">
        <v>0</v>
      </c>
      <c r="D32" s="50">
        <v>1268202.95</v>
      </c>
      <c r="E32" s="49">
        <v>606758.3899999999</v>
      </c>
      <c r="F32" s="51">
        <v>546591.91999999993</v>
      </c>
      <c r="G32" s="51">
        <v>533714.39</v>
      </c>
      <c r="H32" s="54">
        <v>631135.15</v>
      </c>
      <c r="I32" s="49">
        <v>538883.11</v>
      </c>
      <c r="J32" s="54">
        <v>676268.95000000007</v>
      </c>
      <c r="K32" s="54">
        <v>652197.84000000008</v>
      </c>
      <c r="L32" s="50">
        <v>660463.76</v>
      </c>
      <c r="M32" s="50">
        <v>667863.07000000007</v>
      </c>
      <c r="N32" s="54">
        <v>690135.72</v>
      </c>
    </row>
    <row r="33" spans="1:14" ht="15" x14ac:dyDescent="0.2">
      <c r="A33" s="53" t="s">
        <v>38</v>
      </c>
      <c r="B33" s="65">
        <f t="shared" si="2"/>
        <v>22034</v>
      </c>
      <c r="C33" s="54">
        <v>0</v>
      </c>
      <c r="D33" s="50">
        <v>2187</v>
      </c>
      <c r="E33" s="50">
        <v>2187</v>
      </c>
      <c r="F33" s="51">
        <v>2229</v>
      </c>
      <c r="G33" s="51">
        <v>2229</v>
      </c>
      <c r="H33" s="54">
        <v>2229</v>
      </c>
      <c r="I33" s="54">
        <v>2229</v>
      </c>
      <c r="J33" s="54">
        <v>2186</v>
      </c>
      <c r="K33" s="54">
        <v>2186</v>
      </c>
      <c r="L33" s="54">
        <v>2186</v>
      </c>
      <c r="M33" s="54">
        <v>2186</v>
      </c>
      <c r="N33" s="51">
        <v>0</v>
      </c>
    </row>
    <row r="34" spans="1:14" ht="15" x14ac:dyDescent="0.2">
      <c r="A34" s="53" t="s">
        <v>39</v>
      </c>
      <c r="B34" s="65">
        <f t="shared" si="2"/>
        <v>14738</v>
      </c>
      <c r="C34" s="54">
        <v>0</v>
      </c>
      <c r="D34" s="50">
        <v>2224</v>
      </c>
      <c r="E34" s="50">
        <v>1164</v>
      </c>
      <c r="F34" s="51">
        <v>1061</v>
      </c>
      <c r="G34" s="51">
        <v>1112</v>
      </c>
      <c r="H34" s="50">
        <v>3234</v>
      </c>
      <c r="I34" s="50">
        <v>1164</v>
      </c>
      <c r="J34" s="50">
        <v>967</v>
      </c>
      <c r="K34" s="50">
        <v>900</v>
      </c>
      <c r="L34" s="50">
        <v>1006</v>
      </c>
      <c r="M34" s="50">
        <v>900</v>
      </c>
      <c r="N34" s="50">
        <v>1006</v>
      </c>
    </row>
    <row r="35" spans="1:14" s="77" customFormat="1" ht="15" x14ac:dyDescent="0.2">
      <c r="A35" s="71" t="s">
        <v>44</v>
      </c>
      <c r="B35" s="72">
        <f t="shared" si="2"/>
        <v>2455054.4500000002</v>
      </c>
      <c r="C35" s="73">
        <v>0</v>
      </c>
      <c r="D35" s="74">
        <v>0</v>
      </c>
      <c r="E35" s="75">
        <v>166666.66</v>
      </c>
      <c r="F35" s="75">
        <v>166666.66</v>
      </c>
      <c r="G35" s="70">
        <v>0</v>
      </c>
      <c r="H35" s="75">
        <v>166666.66</v>
      </c>
      <c r="I35" s="74">
        <v>0</v>
      </c>
      <c r="J35" s="75">
        <v>83333.33</v>
      </c>
      <c r="K35" s="74">
        <v>0</v>
      </c>
      <c r="L35" s="74">
        <v>0</v>
      </c>
      <c r="M35" s="74">
        <v>0</v>
      </c>
      <c r="N35" s="76">
        <v>1871721.1400000001</v>
      </c>
    </row>
    <row r="36" spans="1:14" s="77" customFormat="1" ht="15" x14ac:dyDescent="0.2">
      <c r="A36" s="78" t="s">
        <v>74</v>
      </c>
      <c r="B36" s="72">
        <f t="shared" si="2"/>
        <v>278141.61000000004</v>
      </c>
      <c r="C36" s="73">
        <v>0</v>
      </c>
      <c r="D36" s="74">
        <v>0</v>
      </c>
      <c r="E36" s="74">
        <v>0</v>
      </c>
      <c r="F36" s="74">
        <v>0</v>
      </c>
      <c r="G36" s="70">
        <v>0</v>
      </c>
      <c r="H36" s="70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6">
        <v>278141.61000000004</v>
      </c>
    </row>
    <row r="37" spans="1:14" s="77" customFormat="1" ht="15" x14ac:dyDescent="0.2">
      <c r="A37" s="79" t="s">
        <v>75</v>
      </c>
      <c r="B37" s="72">
        <f t="shared" si="2"/>
        <v>6693554.0499999998</v>
      </c>
      <c r="C37" s="73">
        <v>0</v>
      </c>
      <c r="D37" s="74">
        <v>0</v>
      </c>
      <c r="E37" s="74">
        <v>0</v>
      </c>
      <c r="F37" s="74">
        <v>0</v>
      </c>
      <c r="G37" s="70">
        <v>0</v>
      </c>
      <c r="H37" s="70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6">
        <v>6693554.0499999998</v>
      </c>
    </row>
    <row r="38" spans="1:14" ht="15" x14ac:dyDescent="0.2">
      <c r="A38" s="57" t="s">
        <v>45</v>
      </c>
      <c r="B38" s="65">
        <f t="shared" si="2"/>
        <v>241839</v>
      </c>
      <c r="C38" s="54">
        <v>0</v>
      </c>
      <c r="D38" s="52">
        <v>0</v>
      </c>
      <c r="E38" s="48">
        <v>53742</v>
      </c>
      <c r="F38" s="51">
        <v>26871</v>
      </c>
      <c r="G38" s="51">
        <v>53742</v>
      </c>
      <c r="H38" s="48">
        <v>26871</v>
      </c>
      <c r="I38" s="48">
        <v>26871</v>
      </c>
      <c r="J38" s="48">
        <v>26871</v>
      </c>
      <c r="K38" s="48">
        <v>26871</v>
      </c>
      <c r="L38" s="52">
        <v>0</v>
      </c>
      <c r="M38" s="52">
        <v>0</v>
      </c>
      <c r="N38" s="51">
        <v>0</v>
      </c>
    </row>
    <row r="39" spans="1:14" s="77" customFormat="1" ht="30" x14ac:dyDescent="0.2">
      <c r="A39" s="71" t="s">
        <v>76</v>
      </c>
      <c r="B39" s="72">
        <f t="shared" si="2"/>
        <v>748817.89</v>
      </c>
      <c r="C39" s="73">
        <v>0</v>
      </c>
      <c r="D39" s="74">
        <v>0</v>
      </c>
      <c r="E39" s="74">
        <v>0</v>
      </c>
      <c r="F39" s="74">
        <v>0</v>
      </c>
      <c r="G39" s="70">
        <v>0</v>
      </c>
      <c r="H39" s="70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6">
        <v>748817.89</v>
      </c>
    </row>
    <row r="40" spans="1:14" ht="15" x14ac:dyDescent="0.2">
      <c r="A40" s="60" t="s">
        <v>51</v>
      </c>
      <c r="B40" s="65">
        <f t="shared" si="2"/>
        <v>226591.5</v>
      </c>
      <c r="C40" s="54">
        <v>0</v>
      </c>
      <c r="D40" s="52">
        <v>0</v>
      </c>
      <c r="E40" s="52">
        <v>0</v>
      </c>
      <c r="F40" s="51">
        <v>16441.5</v>
      </c>
      <c r="G40" s="51">
        <v>0</v>
      </c>
      <c r="H40" s="69">
        <v>101067</v>
      </c>
      <c r="I40" s="49">
        <v>19403</v>
      </c>
      <c r="J40" s="49">
        <v>89680</v>
      </c>
      <c r="K40" s="52">
        <v>0</v>
      </c>
      <c r="L40" s="52">
        <v>0</v>
      </c>
      <c r="M40" s="52">
        <v>0</v>
      </c>
      <c r="N40" s="51">
        <v>0</v>
      </c>
    </row>
    <row r="41" spans="1:14" ht="15" x14ac:dyDescent="0.2">
      <c r="A41" s="57" t="s">
        <v>46</v>
      </c>
      <c r="B41" s="65">
        <f t="shared" si="2"/>
        <v>4115087.95</v>
      </c>
      <c r="C41" s="54">
        <v>0</v>
      </c>
      <c r="D41" s="52">
        <v>0</v>
      </c>
      <c r="E41" s="49">
        <v>40816.800000000003</v>
      </c>
      <c r="F41" s="51">
        <v>0</v>
      </c>
      <c r="G41" s="51">
        <v>1120249.2</v>
      </c>
      <c r="H41" s="49">
        <v>2954021.95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1">
        <v>0</v>
      </c>
    </row>
    <row r="42" spans="1:14" ht="15" x14ac:dyDescent="0.2">
      <c r="A42" s="59" t="s">
        <v>77</v>
      </c>
      <c r="B42" s="65">
        <f t="shared" si="2"/>
        <v>750477.12</v>
      </c>
      <c r="C42" s="54">
        <v>0</v>
      </c>
      <c r="D42" s="52">
        <v>0</v>
      </c>
      <c r="E42" s="52">
        <v>0</v>
      </c>
      <c r="F42" s="52">
        <v>0</v>
      </c>
      <c r="G42" s="51">
        <v>0</v>
      </c>
      <c r="H42" s="51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8">
        <v>750477.12</v>
      </c>
    </row>
    <row r="43" spans="1:14" s="27" customFormat="1" ht="30" x14ac:dyDescent="0.2">
      <c r="A43" s="59" t="s">
        <v>78</v>
      </c>
      <c r="B43" s="65">
        <f t="shared" si="2"/>
        <v>3350040.35</v>
      </c>
      <c r="C43" s="54">
        <v>0</v>
      </c>
      <c r="D43" s="52">
        <v>0</v>
      </c>
      <c r="E43" s="52">
        <v>0</v>
      </c>
      <c r="F43" s="52">
        <v>0</v>
      </c>
      <c r="G43" s="56">
        <v>0</v>
      </c>
      <c r="H43" s="56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8">
        <v>3350040.35</v>
      </c>
    </row>
    <row r="44" spans="1:14" ht="15" x14ac:dyDescent="0.2">
      <c r="A44" s="53" t="s">
        <v>40</v>
      </c>
      <c r="B44" s="65">
        <f t="shared" si="2"/>
        <v>114377632.72999999</v>
      </c>
      <c r="C44" s="54">
        <v>0</v>
      </c>
      <c r="D44" s="50">
        <v>19603306.82</v>
      </c>
      <c r="E44" s="50">
        <v>19295477.23</v>
      </c>
      <c r="F44" s="51">
        <v>159.35</v>
      </c>
      <c r="G44" s="51">
        <v>5038883.3</v>
      </c>
      <c r="H44" s="50">
        <v>14603434.630000001</v>
      </c>
      <c r="I44" s="49">
        <v>11295437.309999999</v>
      </c>
      <c r="J44" s="51">
        <v>0</v>
      </c>
      <c r="K44" s="54">
        <v>8655854.3499999996</v>
      </c>
      <c r="L44" s="50">
        <v>19840760.169999998</v>
      </c>
      <c r="M44" s="54">
        <v>10155824.32</v>
      </c>
      <c r="N44" s="58">
        <v>5888495.2499999991</v>
      </c>
    </row>
    <row r="45" spans="1:14" ht="15" x14ac:dyDescent="0.2">
      <c r="A45" s="57" t="s">
        <v>47</v>
      </c>
      <c r="B45" s="65">
        <f t="shared" si="2"/>
        <v>208289.25</v>
      </c>
      <c r="C45" s="54">
        <v>0</v>
      </c>
      <c r="D45" s="50">
        <v>0</v>
      </c>
      <c r="E45" s="49">
        <v>189390</v>
      </c>
      <c r="F45" s="51">
        <v>18899.25</v>
      </c>
      <c r="G45" s="51">
        <v>0</v>
      </c>
      <c r="H45" s="51">
        <v>0</v>
      </c>
      <c r="I45" s="51">
        <v>0</v>
      </c>
      <c r="J45" s="51">
        <v>0</v>
      </c>
      <c r="K45" s="52">
        <v>0</v>
      </c>
      <c r="L45" s="52">
        <v>0</v>
      </c>
      <c r="M45" s="52">
        <v>0</v>
      </c>
      <c r="N45" s="51">
        <v>0</v>
      </c>
    </row>
    <row r="46" spans="1:14" ht="15" x14ac:dyDescent="0.2">
      <c r="A46" s="60" t="s">
        <v>57</v>
      </c>
      <c r="B46" s="65">
        <f t="shared" si="2"/>
        <v>6952235.0599999996</v>
      </c>
      <c r="C46" s="54">
        <v>0</v>
      </c>
      <c r="D46" s="50">
        <v>0</v>
      </c>
      <c r="E46" s="49">
        <v>0</v>
      </c>
      <c r="F46" s="52">
        <v>0</v>
      </c>
      <c r="G46" s="51">
        <v>39697.56</v>
      </c>
      <c r="H46" s="49">
        <v>25429</v>
      </c>
      <c r="I46" s="51">
        <v>0</v>
      </c>
      <c r="J46" s="51">
        <v>0</v>
      </c>
      <c r="K46" s="52">
        <v>0</v>
      </c>
      <c r="L46" s="52">
        <v>0</v>
      </c>
      <c r="M46" s="49">
        <v>4783629</v>
      </c>
      <c r="N46" s="58">
        <v>2103479.5</v>
      </c>
    </row>
    <row r="47" spans="1:14" s="77" customFormat="1" ht="15" x14ac:dyDescent="0.2">
      <c r="A47" s="80" t="s">
        <v>41</v>
      </c>
      <c r="B47" s="72">
        <f t="shared" si="2"/>
        <v>77553280.079999983</v>
      </c>
      <c r="C47" s="73">
        <v>0</v>
      </c>
      <c r="D47" s="75">
        <v>1892068.98</v>
      </c>
      <c r="E47" s="75">
        <v>20946034.489999998</v>
      </c>
      <c r="F47" s="70">
        <v>946034.49</v>
      </c>
      <c r="G47" s="70">
        <v>2166270.09</v>
      </c>
      <c r="H47" s="75">
        <v>20946034.489999998</v>
      </c>
      <c r="I47" s="75">
        <v>946034.49</v>
      </c>
      <c r="J47" s="75">
        <v>946034.49</v>
      </c>
      <c r="K47" s="75">
        <v>25946034.489999998</v>
      </c>
      <c r="L47" s="69">
        <v>983763.49</v>
      </c>
      <c r="M47" s="76">
        <v>1709765.63</v>
      </c>
      <c r="N47" s="69">
        <v>125204.95</v>
      </c>
    </row>
    <row r="48" spans="1:14" s="46" customFormat="1" x14ac:dyDescent="0.25">
      <c r="A48" s="2" t="s">
        <v>2</v>
      </c>
      <c r="B48" s="64">
        <f>SUM(B49:B58)</f>
        <v>14681112.93</v>
      </c>
      <c r="C48" s="62">
        <f>SUM(C49:C58)</f>
        <v>0</v>
      </c>
      <c r="D48" s="62">
        <f t="shared" ref="D48:N48" si="4">SUM(D49:D58)</f>
        <v>550000</v>
      </c>
      <c r="E48" s="62">
        <f>SUM(E49:E58)</f>
        <v>634551.78</v>
      </c>
      <c r="F48" s="62">
        <f t="shared" si="4"/>
        <v>141734.41</v>
      </c>
      <c r="G48" s="62">
        <f t="shared" si="4"/>
        <v>275000</v>
      </c>
      <c r="H48" s="62">
        <f t="shared" si="4"/>
        <v>707333.75</v>
      </c>
      <c r="I48" s="62">
        <f t="shared" si="4"/>
        <v>51056.67</v>
      </c>
      <c r="J48" s="62">
        <f t="shared" si="4"/>
        <v>637567.35</v>
      </c>
      <c r="K48" s="62">
        <f t="shared" si="4"/>
        <v>289260</v>
      </c>
      <c r="L48" s="62">
        <f t="shared" si="4"/>
        <v>81347.040000000008</v>
      </c>
      <c r="M48" s="62">
        <f t="shared" si="4"/>
        <v>275000</v>
      </c>
      <c r="N48" s="62">
        <f t="shared" si="4"/>
        <v>11038261.93</v>
      </c>
    </row>
    <row r="49" spans="1:14" ht="15" x14ac:dyDescent="0.2">
      <c r="A49" s="57" t="s">
        <v>48</v>
      </c>
      <c r="B49" s="65">
        <f t="shared" si="2"/>
        <v>1791639.77</v>
      </c>
      <c r="C49" s="54">
        <v>0</v>
      </c>
      <c r="D49" s="50">
        <v>0</v>
      </c>
      <c r="E49" s="49">
        <v>167271.78000000003</v>
      </c>
      <c r="F49" s="51">
        <v>125734.41</v>
      </c>
      <c r="G49" s="51">
        <v>0</v>
      </c>
      <c r="H49" s="50">
        <v>0</v>
      </c>
      <c r="I49" s="55">
        <v>0</v>
      </c>
      <c r="J49" s="49">
        <v>56072.35</v>
      </c>
      <c r="K49" s="52">
        <v>0</v>
      </c>
      <c r="L49" s="50">
        <v>36749.599999999999</v>
      </c>
      <c r="M49" s="52">
        <v>0</v>
      </c>
      <c r="N49" s="58">
        <v>1405811.63</v>
      </c>
    </row>
    <row r="50" spans="1:14" ht="15" x14ac:dyDescent="0.2">
      <c r="A50" s="47" t="s">
        <v>49</v>
      </c>
      <c r="B50" s="65">
        <f t="shared" si="2"/>
        <v>134017.39000000001</v>
      </c>
      <c r="C50" s="54">
        <v>0</v>
      </c>
      <c r="D50" s="50">
        <v>0</v>
      </c>
      <c r="E50" s="49">
        <v>20000</v>
      </c>
      <c r="F50" s="51">
        <v>16000</v>
      </c>
      <c r="G50" s="55">
        <v>0</v>
      </c>
      <c r="H50" s="49">
        <v>15694</v>
      </c>
      <c r="I50" s="49">
        <v>36568.39</v>
      </c>
      <c r="J50" s="49">
        <v>31495</v>
      </c>
      <c r="K50" s="49">
        <v>14260</v>
      </c>
      <c r="L50" s="52">
        <v>0</v>
      </c>
      <c r="M50" s="52">
        <v>0</v>
      </c>
      <c r="N50" s="49">
        <v>0</v>
      </c>
    </row>
    <row r="51" spans="1:14" ht="15" x14ac:dyDescent="0.2">
      <c r="A51" s="47" t="s">
        <v>69</v>
      </c>
      <c r="B51" s="65">
        <f t="shared" si="2"/>
        <v>1432189.89</v>
      </c>
      <c r="C51" s="54">
        <v>0</v>
      </c>
      <c r="D51" s="50">
        <v>0</v>
      </c>
      <c r="E51" s="49">
        <v>0</v>
      </c>
      <c r="F51" s="52">
        <v>0</v>
      </c>
      <c r="G51" s="55">
        <v>0</v>
      </c>
      <c r="H51" s="49">
        <v>0</v>
      </c>
      <c r="I51" s="49">
        <v>8844.2999999999993</v>
      </c>
      <c r="J51" s="51">
        <v>0</v>
      </c>
      <c r="K51" s="52">
        <v>0</v>
      </c>
      <c r="L51" s="52">
        <v>0</v>
      </c>
      <c r="M51" s="52">
        <v>0</v>
      </c>
      <c r="N51" s="58">
        <v>1423345.5899999999</v>
      </c>
    </row>
    <row r="52" spans="1:14" ht="15" x14ac:dyDescent="0.2">
      <c r="A52" s="59" t="s">
        <v>70</v>
      </c>
      <c r="B52" s="65">
        <f t="shared" si="2"/>
        <v>699.7</v>
      </c>
      <c r="C52" s="54">
        <v>0</v>
      </c>
      <c r="D52" s="50">
        <v>0</v>
      </c>
      <c r="E52" s="49">
        <v>0</v>
      </c>
      <c r="F52" s="52">
        <v>0</v>
      </c>
      <c r="G52" s="55">
        <v>0</v>
      </c>
      <c r="H52" s="49">
        <v>0</v>
      </c>
      <c r="I52" s="49">
        <v>699.7</v>
      </c>
      <c r="J52" s="51">
        <v>0</v>
      </c>
      <c r="K52" s="52">
        <v>0</v>
      </c>
      <c r="L52" s="52">
        <v>0</v>
      </c>
      <c r="M52" s="52">
        <v>0</v>
      </c>
      <c r="N52" s="55">
        <v>0</v>
      </c>
    </row>
    <row r="53" spans="1:14" ht="15" x14ac:dyDescent="0.2">
      <c r="A53" s="57" t="s">
        <v>50</v>
      </c>
      <c r="B53" s="65">
        <f t="shared" si="2"/>
        <v>4279197.07</v>
      </c>
      <c r="C53" s="54">
        <v>0</v>
      </c>
      <c r="D53" s="50">
        <v>0</v>
      </c>
      <c r="E53" s="49">
        <v>172280</v>
      </c>
      <c r="F53" s="52">
        <v>0</v>
      </c>
      <c r="G53" s="51">
        <v>0</v>
      </c>
      <c r="H53" s="49">
        <v>32096</v>
      </c>
      <c r="I53" s="51">
        <v>0</v>
      </c>
      <c r="J53" s="51">
        <v>0</v>
      </c>
      <c r="K53" s="52">
        <v>0</v>
      </c>
      <c r="L53" s="52">
        <v>0</v>
      </c>
      <c r="M53" s="52">
        <v>0</v>
      </c>
      <c r="N53" s="58">
        <v>4074821.0700000003</v>
      </c>
    </row>
    <row r="54" spans="1:14" ht="15" x14ac:dyDescent="0.2">
      <c r="A54" s="57" t="s">
        <v>66</v>
      </c>
      <c r="B54" s="65">
        <f t="shared" si="2"/>
        <v>22245</v>
      </c>
      <c r="C54" s="54">
        <v>0</v>
      </c>
      <c r="D54" s="51">
        <v>0</v>
      </c>
      <c r="E54" s="52">
        <v>0</v>
      </c>
      <c r="F54" s="52">
        <v>0</v>
      </c>
      <c r="G54" s="51">
        <v>0</v>
      </c>
      <c r="H54" s="49">
        <v>22245</v>
      </c>
      <c r="I54" s="51">
        <v>0</v>
      </c>
      <c r="J54" s="51">
        <v>0</v>
      </c>
      <c r="K54" s="52">
        <v>0</v>
      </c>
      <c r="L54" s="52">
        <v>0</v>
      </c>
      <c r="M54" s="52">
        <v>0</v>
      </c>
      <c r="N54" s="51">
        <v>0</v>
      </c>
    </row>
    <row r="55" spans="1:14" s="77" customFormat="1" ht="15" x14ac:dyDescent="0.2">
      <c r="A55" s="80" t="s">
        <v>42</v>
      </c>
      <c r="B55" s="72">
        <f t="shared" si="2"/>
        <v>4786766.9000000004</v>
      </c>
      <c r="C55" s="73">
        <v>0</v>
      </c>
      <c r="D55" s="75">
        <v>550000</v>
      </c>
      <c r="E55" s="69">
        <v>275000</v>
      </c>
      <c r="F55" s="74">
        <v>0</v>
      </c>
      <c r="G55" s="70">
        <v>275000</v>
      </c>
      <c r="H55" s="81">
        <v>633350</v>
      </c>
      <c r="I55" s="70">
        <v>0</v>
      </c>
      <c r="J55" s="73">
        <v>550000</v>
      </c>
      <c r="K55" s="73">
        <v>275000</v>
      </c>
      <c r="L55" s="75">
        <v>500</v>
      </c>
      <c r="M55" s="73">
        <v>275000</v>
      </c>
      <c r="N55" s="76">
        <v>1952916.9</v>
      </c>
    </row>
    <row r="56" spans="1:14" ht="15" x14ac:dyDescent="0.2">
      <c r="A56" s="57" t="s">
        <v>79</v>
      </c>
      <c r="B56" s="65">
        <f t="shared" si="2"/>
        <v>633406.26</v>
      </c>
      <c r="C56" s="54">
        <v>0</v>
      </c>
      <c r="D56" s="52">
        <v>0</v>
      </c>
      <c r="E56" s="52">
        <v>0</v>
      </c>
      <c r="F56" s="52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8">
        <v>633406.26</v>
      </c>
    </row>
    <row r="57" spans="1:14" ht="15" x14ac:dyDescent="0.2">
      <c r="A57" s="59" t="s">
        <v>80</v>
      </c>
      <c r="B57" s="65">
        <f t="shared" si="2"/>
        <v>435801.93</v>
      </c>
      <c r="C57" s="54">
        <v>0</v>
      </c>
      <c r="D57" s="52">
        <v>0</v>
      </c>
      <c r="E57" s="52">
        <v>0</v>
      </c>
      <c r="F57" s="52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8">
        <v>435801.93</v>
      </c>
    </row>
    <row r="58" spans="1:14" ht="15" x14ac:dyDescent="0.2">
      <c r="A58" s="57" t="s">
        <v>67</v>
      </c>
      <c r="B58" s="65">
        <f t="shared" si="2"/>
        <v>1165149.02</v>
      </c>
      <c r="C58" s="54">
        <v>0</v>
      </c>
      <c r="D58" s="52">
        <v>0</v>
      </c>
      <c r="E58" s="52">
        <v>0</v>
      </c>
      <c r="F58" s="52">
        <v>0</v>
      </c>
      <c r="G58" s="51">
        <v>0</v>
      </c>
      <c r="H58" s="49">
        <v>3948.75</v>
      </c>
      <c r="I58" s="49">
        <v>4944.28</v>
      </c>
      <c r="J58" s="51">
        <v>0</v>
      </c>
      <c r="K58" s="51">
        <v>0</v>
      </c>
      <c r="L58" s="49">
        <v>44097.440000000002</v>
      </c>
      <c r="M58" s="51">
        <v>0</v>
      </c>
      <c r="N58" s="58">
        <v>1112158.55</v>
      </c>
    </row>
    <row r="59" spans="1:14" x14ac:dyDescent="0.25">
      <c r="A59" s="3" t="s">
        <v>1</v>
      </c>
      <c r="B59" s="64">
        <f>SUM(B60:B60)</f>
        <v>35000</v>
      </c>
      <c r="C59" s="62">
        <f>SUM(C60)</f>
        <v>0</v>
      </c>
      <c r="D59" s="62">
        <f t="shared" ref="D59:N59" si="5">SUM(D60)</f>
        <v>0</v>
      </c>
      <c r="E59" s="62">
        <f t="shared" si="5"/>
        <v>0</v>
      </c>
      <c r="F59" s="62">
        <f t="shared" si="5"/>
        <v>0</v>
      </c>
      <c r="G59" s="62">
        <f t="shared" si="5"/>
        <v>0</v>
      </c>
      <c r="H59" s="62">
        <f t="shared" si="5"/>
        <v>0</v>
      </c>
      <c r="I59" s="62">
        <f t="shared" si="5"/>
        <v>0</v>
      </c>
      <c r="J59" s="62">
        <f t="shared" si="5"/>
        <v>0</v>
      </c>
      <c r="K59" s="62">
        <f t="shared" si="5"/>
        <v>0</v>
      </c>
      <c r="L59" s="62">
        <f t="shared" si="5"/>
        <v>0</v>
      </c>
      <c r="M59" s="62">
        <f t="shared" si="5"/>
        <v>0</v>
      </c>
      <c r="N59" s="62">
        <f t="shared" si="5"/>
        <v>35000</v>
      </c>
    </row>
    <row r="60" spans="1:14" ht="30" x14ac:dyDescent="0.2">
      <c r="A60" s="47" t="s">
        <v>81</v>
      </c>
      <c r="B60" s="65">
        <f t="shared" si="2"/>
        <v>35000</v>
      </c>
      <c r="C60" s="54">
        <v>0</v>
      </c>
      <c r="D60" s="52">
        <v>0</v>
      </c>
      <c r="E60" s="52">
        <v>0</v>
      </c>
      <c r="F60" s="52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8">
        <v>35000</v>
      </c>
    </row>
    <row r="61" spans="1:14" x14ac:dyDescent="0.25">
      <c r="A61" s="2" t="s">
        <v>0</v>
      </c>
      <c r="B61" s="64">
        <f>SUM(B62:B64)</f>
        <v>3391433.35</v>
      </c>
      <c r="C61" s="62">
        <f>SUM(C62:C64)</f>
        <v>0</v>
      </c>
      <c r="D61" s="62">
        <f t="shared" ref="D61:N61" si="6">SUM(D62:D64)</f>
        <v>0</v>
      </c>
      <c r="E61" s="62">
        <f t="shared" si="6"/>
        <v>0</v>
      </c>
      <c r="F61" s="62">
        <f t="shared" si="6"/>
        <v>89061.02</v>
      </c>
      <c r="G61" s="62">
        <f t="shared" si="6"/>
        <v>0</v>
      </c>
      <c r="H61" s="62">
        <f t="shared" si="6"/>
        <v>0</v>
      </c>
      <c r="I61" s="62">
        <f t="shared" si="6"/>
        <v>0</v>
      </c>
      <c r="J61" s="62">
        <f t="shared" si="6"/>
        <v>0</v>
      </c>
      <c r="K61" s="62">
        <f t="shared" si="6"/>
        <v>3299600</v>
      </c>
      <c r="L61" s="62">
        <f t="shared" si="6"/>
        <v>2772.33</v>
      </c>
      <c r="M61" s="62">
        <f t="shared" si="6"/>
        <v>0</v>
      </c>
      <c r="N61" s="62">
        <f t="shared" si="6"/>
        <v>0</v>
      </c>
    </row>
    <row r="62" spans="1:14" ht="15" x14ac:dyDescent="0.2">
      <c r="A62" s="60" t="s">
        <v>52</v>
      </c>
      <c r="B62" s="65">
        <f t="shared" si="2"/>
        <v>63885</v>
      </c>
      <c r="C62" s="54">
        <v>0</v>
      </c>
      <c r="D62" s="52">
        <v>0</v>
      </c>
      <c r="E62" s="52">
        <v>0</v>
      </c>
      <c r="F62" s="51">
        <v>63885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</row>
    <row r="63" spans="1:14" ht="30" x14ac:dyDescent="0.2">
      <c r="A63" s="60" t="s">
        <v>53</v>
      </c>
      <c r="B63" s="65">
        <f t="shared" si="2"/>
        <v>27948.35</v>
      </c>
      <c r="C63" s="54">
        <v>0</v>
      </c>
      <c r="D63" s="52">
        <v>0</v>
      </c>
      <c r="E63" s="52">
        <v>0</v>
      </c>
      <c r="F63" s="51">
        <v>25176.02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0">
        <v>2772.33</v>
      </c>
      <c r="M63" s="51">
        <v>0</v>
      </c>
      <c r="N63" s="51">
        <v>0</v>
      </c>
    </row>
    <row r="64" spans="1:14" ht="15" x14ac:dyDescent="0.2">
      <c r="A64" s="4" t="s">
        <v>71</v>
      </c>
      <c r="B64" s="65">
        <f t="shared" si="2"/>
        <v>3299600</v>
      </c>
      <c r="C64" s="54">
        <v>0</v>
      </c>
      <c r="D64" s="52">
        <v>0</v>
      </c>
      <c r="E64" s="52">
        <v>0</v>
      </c>
      <c r="F64" s="52">
        <v>0</v>
      </c>
      <c r="G64" s="51">
        <v>0</v>
      </c>
      <c r="H64" s="51">
        <v>0</v>
      </c>
      <c r="I64" s="51">
        <v>0</v>
      </c>
      <c r="J64" s="51">
        <v>0</v>
      </c>
      <c r="K64" s="49">
        <v>3299600</v>
      </c>
      <c r="L64" s="51">
        <v>0</v>
      </c>
      <c r="M64" s="51">
        <v>0</v>
      </c>
      <c r="N64" s="51">
        <v>0</v>
      </c>
    </row>
    <row r="65" spans="1:14" x14ac:dyDescent="0.25">
      <c r="N65" s="44"/>
    </row>
    <row r="66" spans="1:14" x14ac:dyDescent="0.25">
      <c r="E66" s="38"/>
    </row>
    <row r="67" spans="1:14" ht="15" x14ac:dyDescent="0.2">
      <c r="A67" s="17"/>
      <c r="B67" s="17"/>
      <c r="G67" s="1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Normal="100" workbookViewId="0">
      <selection activeCell="A27" sqref="A27"/>
    </sheetView>
  </sheetViews>
  <sheetFormatPr baseColWidth="10" defaultRowHeight="15" x14ac:dyDescent="0.2"/>
  <cols>
    <col min="1" max="1" width="73.7109375" style="95" bestFit="1" customWidth="1"/>
    <col min="2" max="13" width="21.28515625" style="95" bestFit="1" customWidth="1"/>
    <col min="14" max="14" width="22.7109375" style="95" bestFit="1" customWidth="1"/>
    <col min="15" max="16384" width="11.42578125" style="95"/>
  </cols>
  <sheetData>
    <row r="1" spans="1:14" s="17" customFormat="1" ht="15.75" x14ac:dyDescent="0.25">
      <c r="A1" s="15"/>
      <c r="B1" s="15"/>
    </row>
    <row r="2" spans="1:14" s="17" customFormat="1" ht="15.75" x14ac:dyDescent="0.25">
      <c r="A2" s="15"/>
      <c r="B2" s="15"/>
    </row>
    <row r="3" spans="1:14" s="17" customFormat="1" ht="15.75" x14ac:dyDescent="0.25">
      <c r="A3" s="15"/>
      <c r="B3" s="15"/>
    </row>
    <row r="4" spans="1:14" s="17" customFormat="1" ht="15.75" x14ac:dyDescent="0.25">
      <c r="A4" s="15"/>
      <c r="B4" s="15"/>
    </row>
    <row r="5" spans="1:14" s="17" customFormat="1" ht="15.75" x14ac:dyDescent="0.25">
      <c r="A5" s="15"/>
      <c r="B5" s="15"/>
    </row>
    <row r="6" spans="1:14" s="17" customFormat="1" ht="15.75" x14ac:dyDescent="0.25">
      <c r="A6" s="15"/>
      <c r="B6" s="15"/>
    </row>
    <row r="7" spans="1:14" s="17" customFormat="1" ht="15.75" x14ac:dyDescent="0.25">
      <c r="A7" s="15"/>
      <c r="B7" s="15"/>
    </row>
    <row r="8" spans="1:14" s="17" customFormat="1" x14ac:dyDescent="0.2"/>
    <row r="9" spans="1:14" s="17" customFormat="1" x14ac:dyDescent="0.2"/>
    <row r="10" spans="1:14" s="17" customFormat="1" x14ac:dyDescent="0.2"/>
    <row r="11" spans="1:14" s="17" customFormat="1" x14ac:dyDescent="0.2"/>
    <row r="12" spans="1:14" ht="15.75" x14ac:dyDescent="0.25">
      <c r="A12" s="102" t="s">
        <v>21</v>
      </c>
    </row>
    <row r="13" spans="1:14" ht="15.75" x14ac:dyDescent="0.25">
      <c r="A13" s="103" t="s">
        <v>22</v>
      </c>
    </row>
    <row r="14" spans="1:14" ht="15.75" x14ac:dyDescent="0.25">
      <c r="A14" s="103" t="s">
        <v>96</v>
      </c>
    </row>
    <row r="16" spans="1:14" s="100" customFormat="1" ht="15.75" x14ac:dyDescent="0.25">
      <c r="A16" s="101" t="s">
        <v>95</v>
      </c>
      <c r="B16" s="101" t="s">
        <v>15</v>
      </c>
      <c r="C16" s="101" t="s">
        <v>14</v>
      </c>
      <c r="D16" s="101" t="s">
        <v>13</v>
      </c>
      <c r="E16" s="101" t="s">
        <v>12</v>
      </c>
      <c r="F16" s="101" t="s">
        <v>11</v>
      </c>
      <c r="G16" s="101" t="s">
        <v>10</v>
      </c>
      <c r="H16" s="101" t="s">
        <v>9</v>
      </c>
      <c r="I16" s="101" t="s">
        <v>8</v>
      </c>
      <c r="J16" s="101" t="s">
        <v>7</v>
      </c>
      <c r="K16" s="101" t="s">
        <v>6</v>
      </c>
      <c r="L16" s="101" t="s">
        <v>5</v>
      </c>
      <c r="M16" s="101" t="s">
        <v>4</v>
      </c>
      <c r="N16" s="101" t="s">
        <v>29</v>
      </c>
    </row>
    <row r="17" spans="1:14" ht="15.75" x14ac:dyDescent="0.25">
      <c r="A17" s="96" t="s">
        <v>18</v>
      </c>
      <c r="B17" s="104">
        <v>443450067</v>
      </c>
      <c r="C17" s="104">
        <v>443450067</v>
      </c>
      <c r="D17" s="104">
        <v>443450067</v>
      </c>
      <c r="E17" s="104">
        <v>443450067</v>
      </c>
      <c r="F17" s="104">
        <v>443450067</v>
      </c>
      <c r="G17" s="104">
        <v>443450067</v>
      </c>
      <c r="H17" s="104">
        <v>443450067</v>
      </c>
      <c r="I17" s="104">
        <v>443450067</v>
      </c>
      <c r="J17" s="104">
        <v>443450067</v>
      </c>
      <c r="K17" s="104">
        <v>443450067</v>
      </c>
      <c r="L17" s="104">
        <v>443450067</v>
      </c>
      <c r="M17" s="104">
        <v>443450067</v>
      </c>
      <c r="N17" s="105"/>
    </row>
    <row r="18" spans="1:14" x14ac:dyDescent="0.2">
      <c r="A18" s="99" t="s">
        <v>23</v>
      </c>
      <c r="B18" s="105">
        <v>0</v>
      </c>
      <c r="C18" s="51">
        <v>-11121000</v>
      </c>
      <c r="D18" s="105">
        <v>-4000000</v>
      </c>
      <c r="E18" s="105">
        <v>0</v>
      </c>
      <c r="F18" s="105"/>
      <c r="G18" s="105"/>
      <c r="H18" s="105"/>
      <c r="I18" s="105"/>
      <c r="J18" s="105"/>
      <c r="K18" s="105"/>
      <c r="L18" s="105"/>
      <c r="M18" s="105"/>
      <c r="N18" s="105"/>
    </row>
    <row r="19" spans="1:14" ht="15.75" x14ac:dyDescent="0.25">
      <c r="A19" s="96" t="s">
        <v>17</v>
      </c>
      <c r="B19" s="104">
        <f t="shared" ref="B19:M19" si="0">SUM(B17:B18)</f>
        <v>443450067</v>
      </c>
      <c r="C19" s="104">
        <f t="shared" si="0"/>
        <v>432329067</v>
      </c>
      <c r="D19" s="104">
        <f t="shared" si="0"/>
        <v>439450067</v>
      </c>
      <c r="E19" s="104">
        <f t="shared" si="0"/>
        <v>443450067</v>
      </c>
      <c r="F19" s="104">
        <f t="shared" si="0"/>
        <v>443450067</v>
      </c>
      <c r="G19" s="104">
        <f t="shared" si="0"/>
        <v>443450067</v>
      </c>
      <c r="H19" s="104">
        <f t="shared" si="0"/>
        <v>443450067</v>
      </c>
      <c r="I19" s="104">
        <f t="shared" si="0"/>
        <v>443450067</v>
      </c>
      <c r="J19" s="104">
        <f t="shared" si="0"/>
        <v>443450067</v>
      </c>
      <c r="K19" s="104">
        <f t="shared" si="0"/>
        <v>443450067</v>
      </c>
      <c r="L19" s="104">
        <f t="shared" si="0"/>
        <v>443450067</v>
      </c>
      <c r="M19" s="104">
        <f t="shared" si="0"/>
        <v>443450067</v>
      </c>
      <c r="N19" s="105"/>
    </row>
    <row r="20" spans="1:14" ht="15.75" x14ac:dyDescent="0.25">
      <c r="A20" s="96" t="s">
        <v>24</v>
      </c>
      <c r="B20" s="105">
        <v>443450067</v>
      </c>
      <c r="C20" s="51">
        <v>425069812.23000002</v>
      </c>
      <c r="D20" s="105">
        <v>378877857.73000002</v>
      </c>
      <c r="E20" s="105">
        <v>0</v>
      </c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4" x14ac:dyDescent="0.2">
      <c r="A21" s="98" t="s">
        <v>25</v>
      </c>
      <c r="B21" s="56">
        <v>-15098264.77</v>
      </c>
      <c r="C21" s="51">
        <v>-34603602.5</v>
      </c>
      <c r="D21" s="106">
        <v>-63442220.57</v>
      </c>
      <c r="E21" s="105">
        <v>0</v>
      </c>
      <c r="F21" s="105"/>
      <c r="G21" s="105"/>
      <c r="H21" s="105"/>
      <c r="I21" s="105"/>
      <c r="J21" s="105"/>
      <c r="K21" s="105"/>
      <c r="L21" s="105"/>
      <c r="M21" s="105"/>
      <c r="N21" s="105"/>
    </row>
    <row r="22" spans="1:14" x14ac:dyDescent="0.2">
      <c r="A22" s="99" t="s">
        <v>26</v>
      </c>
      <c r="B22" s="56">
        <v>-3281990</v>
      </c>
      <c r="C22" s="51">
        <v>-467352</v>
      </c>
      <c r="D22" s="106">
        <v>-10007804.08</v>
      </c>
      <c r="E22" s="105">
        <v>0</v>
      </c>
      <c r="F22" s="105"/>
      <c r="G22" s="105"/>
      <c r="H22" s="105"/>
      <c r="I22" s="105"/>
      <c r="J22" s="105"/>
      <c r="K22" s="105"/>
      <c r="L22" s="105"/>
      <c r="M22" s="105"/>
      <c r="N22" s="105"/>
    </row>
    <row r="23" spans="1:14" x14ac:dyDescent="0.2">
      <c r="A23" s="98" t="s">
        <v>88</v>
      </c>
      <c r="B23" s="56">
        <v>0</v>
      </c>
      <c r="C23" s="105">
        <v>-11121000</v>
      </c>
      <c r="D23" s="105">
        <v>0</v>
      </c>
      <c r="E23" s="105">
        <v>0</v>
      </c>
      <c r="F23" s="105"/>
      <c r="G23" s="105"/>
      <c r="H23" s="105"/>
      <c r="I23" s="105"/>
      <c r="J23" s="105"/>
      <c r="K23" s="105"/>
      <c r="L23" s="105"/>
      <c r="M23" s="105"/>
      <c r="N23" s="105"/>
    </row>
    <row r="24" spans="1:14" x14ac:dyDescent="0.2">
      <c r="A24" s="97" t="s">
        <v>94</v>
      </c>
      <c r="B24" s="105">
        <v>0</v>
      </c>
      <c r="C24" s="105">
        <v>0</v>
      </c>
      <c r="D24" s="105">
        <v>7121000</v>
      </c>
      <c r="E24" s="105">
        <v>0</v>
      </c>
      <c r="F24" s="105"/>
      <c r="G24" s="105"/>
      <c r="H24" s="105"/>
      <c r="I24" s="105"/>
      <c r="J24" s="105"/>
      <c r="K24" s="105"/>
      <c r="L24" s="105"/>
      <c r="M24" s="105"/>
      <c r="N24" s="105"/>
    </row>
    <row r="25" spans="1:14" x14ac:dyDescent="0.2">
      <c r="A25" s="97" t="s">
        <v>93</v>
      </c>
      <c r="B25" s="105">
        <v>0</v>
      </c>
      <c r="C25" s="105">
        <v>0</v>
      </c>
      <c r="D25" s="105">
        <v>5045832.5199999996</v>
      </c>
      <c r="E25" s="105">
        <v>0</v>
      </c>
      <c r="F25" s="105"/>
      <c r="G25" s="105"/>
      <c r="H25" s="105"/>
      <c r="I25" s="105"/>
      <c r="J25" s="105"/>
      <c r="K25" s="105"/>
      <c r="L25" s="105"/>
      <c r="M25" s="105"/>
      <c r="N25" s="105"/>
    </row>
    <row r="26" spans="1:14" ht="15.75" x14ac:dyDescent="0.25">
      <c r="A26" s="96" t="s">
        <v>27</v>
      </c>
      <c r="B26" s="107">
        <f t="shared" ref="B26:M26" si="1">SUM(B20:B25)</f>
        <v>425069812.23000002</v>
      </c>
      <c r="C26" s="107">
        <f t="shared" si="1"/>
        <v>378877857.73000002</v>
      </c>
      <c r="D26" s="107">
        <f t="shared" si="1"/>
        <v>317594665.60000002</v>
      </c>
      <c r="E26" s="107">
        <f t="shared" si="1"/>
        <v>0</v>
      </c>
      <c r="F26" s="107">
        <f t="shared" si="1"/>
        <v>0</v>
      </c>
      <c r="G26" s="107">
        <f t="shared" si="1"/>
        <v>0</v>
      </c>
      <c r="H26" s="107">
        <f t="shared" si="1"/>
        <v>0</v>
      </c>
      <c r="I26" s="107">
        <f t="shared" si="1"/>
        <v>0</v>
      </c>
      <c r="J26" s="107">
        <f t="shared" si="1"/>
        <v>0</v>
      </c>
      <c r="K26" s="107">
        <f t="shared" si="1"/>
        <v>0</v>
      </c>
      <c r="L26" s="107">
        <f t="shared" si="1"/>
        <v>0</v>
      </c>
      <c r="M26" s="107">
        <f t="shared" si="1"/>
        <v>0</v>
      </c>
      <c r="N26" s="105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topLeftCell="A29" zoomScaleNormal="100" workbookViewId="0">
      <selection activeCell="A44" sqref="A44"/>
    </sheetView>
  </sheetViews>
  <sheetFormatPr baseColWidth="10" defaultColWidth="11.42578125" defaultRowHeight="15" x14ac:dyDescent="0.2"/>
  <cols>
    <col min="1" max="1" width="73.5703125" style="17" bestFit="1" customWidth="1"/>
    <col min="2" max="2" width="19.85546875" style="17" bestFit="1" customWidth="1"/>
    <col min="3" max="3" width="18.140625" style="17" bestFit="1" customWidth="1"/>
    <col min="4" max="4" width="18.7109375" style="17" bestFit="1" customWidth="1"/>
    <col min="5" max="5" width="11.42578125" style="17"/>
    <col min="6" max="6" width="14.140625" style="17" bestFit="1" customWidth="1"/>
    <col min="7" max="16384" width="11.42578125" style="17"/>
  </cols>
  <sheetData>
    <row r="1" spans="1:2" ht="15.75" x14ac:dyDescent="0.25">
      <c r="A1" s="15"/>
      <c r="B1" s="15"/>
    </row>
    <row r="2" spans="1:2" ht="15.75" x14ac:dyDescent="0.25">
      <c r="A2" s="15"/>
      <c r="B2" s="15"/>
    </row>
    <row r="3" spans="1:2" ht="15.75" x14ac:dyDescent="0.25">
      <c r="A3" s="15"/>
      <c r="B3" s="15"/>
    </row>
    <row r="4" spans="1:2" ht="15.75" x14ac:dyDescent="0.25">
      <c r="A4" s="15"/>
      <c r="B4" s="15"/>
    </row>
    <row r="5" spans="1:2" ht="15.75" x14ac:dyDescent="0.25">
      <c r="A5" s="15"/>
      <c r="B5" s="15"/>
    </row>
    <row r="6" spans="1:2" ht="15.75" x14ac:dyDescent="0.25">
      <c r="A6" s="15"/>
      <c r="B6" s="15"/>
    </row>
    <row r="7" spans="1:2" ht="15.75" x14ac:dyDescent="0.25">
      <c r="A7" s="15"/>
      <c r="B7" s="15"/>
    </row>
    <row r="8" spans="1:2" ht="15.75" x14ac:dyDescent="0.25">
      <c r="A8" s="15"/>
      <c r="B8" s="15"/>
    </row>
    <row r="9" spans="1:2" ht="15.75" x14ac:dyDescent="0.25">
      <c r="A9" s="15"/>
      <c r="B9" s="15"/>
    </row>
    <row r="10" spans="1:2" ht="15.75" x14ac:dyDescent="0.25">
      <c r="A10" s="15"/>
      <c r="B10" s="15"/>
    </row>
    <row r="11" spans="1:2" ht="15.75" x14ac:dyDescent="0.25">
      <c r="A11" s="127" t="s">
        <v>21</v>
      </c>
      <c r="B11" s="127"/>
    </row>
    <row r="12" spans="1:2" ht="15.75" x14ac:dyDescent="0.25">
      <c r="A12" s="128" t="s">
        <v>22</v>
      </c>
      <c r="B12" s="128"/>
    </row>
    <row r="13" spans="1:2" ht="15.75" x14ac:dyDescent="0.25">
      <c r="A13" s="128" t="s">
        <v>103</v>
      </c>
      <c r="B13" s="128"/>
    </row>
    <row r="14" spans="1:2" ht="15.75" x14ac:dyDescent="0.25">
      <c r="B14" s="18"/>
    </row>
    <row r="15" spans="1:2" ht="15.75" x14ac:dyDescent="0.25">
      <c r="A15" s="19" t="s">
        <v>18</v>
      </c>
      <c r="B15" s="20">
        <v>443450067</v>
      </c>
    </row>
    <row r="16" spans="1:2" x14ac:dyDescent="0.2">
      <c r="A16" s="21" t="s">
        <v>23</v>
      </c>
      <c r="B16" s="26">
        <v>-4000000</v>
      </c>
    </row>
    <row r="17" spans="1:6" ht="15.75" x14ac:dyDescent="0.25">
      <c r="A17" s="19" t="s">
        <v>17</v>
      </c>
      <c r="B17" s="23">
        <f>SUM(B15:B16)</f>
        <v>439450067</v>
      </c>
    </row>
    <row r="18" spans="1:6" ht="15.75" x14ac:dyDescent="0.25">
      <c r="A18" s="19" t="s">
        <v>24</v>
      </c>
      <c r="B18" s="24">
        <v>264040324.22799999</v>
      </c>
    </row>
    <row r="19" spans="1:6" s="27" customFormat="1" x14ac:dyDescent="0.2">
      <c r="A19" s="25" t="s">
        <v>25</v>
      </c>
      <c r="B19" s="26">
        <f>-B51</f>
        <v>-16537088.609999999</v>
      </c>
    </row>
    <row r="20" spans="1:6" s="27" customFormat="1" x14ac:dyDescent="0.2">
      <c r="A20" s="21" t="s">
        <v>106</v>
      </c>
      <c r="B20" s="26">
        <v>253320</v>
      </c>
    </row>
    <row r="21" spans="1:6" s="27" customFormat="1" ht="30" x14ac:dyDescent="0.2">
      <c r="A21" s="90" t="s">
        <v>107</v>
      </c>
      <c r="B21" s="26">
        <v>-12500000</v>
      </c>
    </row>
    <row r="22" spans="1:6" s="29" customFormat="1" ht="16.5" thickBot="1" x14ac:dyDescent="0.3">
      <c r="A22" s="19" t="s">
        <v>27</v>
      </c>
      <c r="B22" s="28">
        <f>SUM(B18:B21)</f>
        <v>235256555.61799997</v>
      </c>
    </row>
    <row r="23" spans="1:6" s="29" customFormat="1" ht="16.5" thickTop="1" x14ac:dyDescent="0.25">
      <c r="A23" s="19"/>
      <c r="B23" s="34"/>
    </row>
    <row r="24" spans="1:6" s="16" customFormat="1" ht="15.75" x14ac:dyDescent="0.25">
      <c r="A24" s="19" t="s">
        <v>28</v>
      </c>
      <c r="B24" s="30">
        <f>SUM(B25:B32)</f>
        <v>11763729.25</v>
      </c>
    </row>
    <row r="25" spans="1:6" s="16" customFormat="1" x14ac:dyDescent="0.2">
      <c r="A25" s="42" t="s">
        <v>58</v>
      </c>
      <c r="B25" s="109">
        <v>6499750</v>
      </c>
    </row>
    <row r="26" spans="1:6" s="29" customFormat="1" x14ac:dyDescent="0.2">
      <c r="A26" s="42" t="s">
        <v>59</v>
      </c>
      <c r="B26" s="109">
        <v>1424800</v>
      </c>
    </row>
    <row r="27" spans="1:6" s="29" customFormat="1" x14ac:dyDescent="0.2">
      <c r="A27" s="42" t="s">
        <v>60</v>
      </c>
      <c r="B27" s="44">
        <v>87000</v>
      </c>
      <c r="C27" s="109"/>
    </row>
    <row r="28" spans="1:6" s="29" customFormat="1" x14ac:dyDescent="0.2">
      <c r="A28" s="119" t="s">
        <v>68</v>
      </c>
      <c r="B28" s="109">
        <v>2303977.85</v>
      </c>
      <c r="C28" s="109"/>
    </row>
    <row r="29" spans="1:6" s="29" customFormat="1" x14ac:dyDescent="0.2">
      <c r="A29" s="42" t="s">
        <v>62</v>
      </c>
      <c r="B29" s="109">
        <v>274000</v>
      </c>
    </row>
    <row r="30" spans="1:6" s="29" customFormat="1" x14ac:dyDescent="0.2">
      <c r="A30" s="42" t="s">
        <v>63</v>
      </c>
      <c r="B30" s="109">
        <v>544469.5</v>
      </c>
    </row>
    <row r="31" spans="1:6" s="29" customFormat="1" x14ac:dyDescent="0.2">
      <c r="A31" s="42" t="s">
        <v>64</v>
      </c>
      <c r="B31" s="109">
        <v>557822.15</v>
      </c>
    </row>
    <row r="32" spans="1:6" s="29" customFormat="1" x14ac:dyDescent="0.2">
      <c r="A32" s="42" t="s">
        <v>65</v>
      </c>
      <c r="B32" s="109">
        <v>71909.75</v>
      </c>
      <c r="D32" s="122"/>
      <c r="E32" s="122"/>
      <c r="F32" s="123"/>
    </row>
    <row r="33" spans="1:6" s="29" customFormat="1" x14ac:dyDescent="0.2">
      <c r="A33" s="31"/>
      <c r="D33" s="122"/>
      <c r="E33" s="122"/>
      <c r="F33" s="123"/>
    </row>
    <row r="34" spans="1:6" s="29" customFormat="1" ht="15.75" x14ac:dyDescent="0.25">
      <c r="A34" s="39" t="s">
        <v>43</v>
      </c>
      <c r="B34" s="30">
        <f>SUM(B35:B43)</f>
        <v>4054721.17</v>
      </c>
      <c r="D34" s="122"/>
      <c r="E34" s="122"/>
      <c r="F34" s="124"/>
    </row>
    <row r="35" spans="1:6" s="29" customFormat="1" x14ac:dyDescent="0.2">
      <c r="A35" s="42" t="s">
        <v>33</v>
      </c>
      <c r="B35" s="109">
        <v>97144.7</v>
      </c>
    </row>
    <row r="36" spans="1:6" s="29" customFormat="1" x14ac:dyDescent="0.2">
      <c r="A36" s="38" t="s">
        <v>34</v>
      </c>
      <c r="B36" s="109">
        <v>429258.94999999995</v>
      </c>
    </row>
    <row r="37" spans="1:6" s="29" customFormat="1" x14ac:dyDescent="0.2">
      <c r="A37" s="42" t="s">
        <v>36</v>
      </c>
      <c r="B37" s="44">
        <v>2161229.37</v>
      </c>
    </row>
    <row r="38" spans="1:6" s="29" customFormat="1" x14ac:dyDescent="0.2">
      <c r="A38" s="45" t="s">
        <v>37</v>
      </c>
      <c r="B38" s="114">
        <v>531220.74</v>
      </c>
    </row>
    <row r="39" spans="1:6" s="29" customFormat="1" x14ac:dyDescent="0.2">
      <c r="A39" s="117" t="s">
        <v>39</v>
      </c>
      <c r="B39" s="40">
        <v>2110</v>
      </c>
    </row>
    <row r="40" spans="1:6" s="29" customFormat="1" x14ac:dyDescent="0.2">
      <c r="A40" s="31" t="s">
        <v>44</v>
      </c>
      <c r="B40" s="37">
        <v>225000</v>
      </c>
    </row>
    <row r="41" spans="1:6" s="29" customFormat="1" x14ac:dyDescent="0.2">
      <c r="A41" s="31" t="s">
        <v>45</v>
      </c>
      <c r="B41" s="36">
        <v>26871</v>
      </c>
    </row>
    <row r="42" spans="1:6" s="29" customFormat="1" x14ac:dyDescent="0.2">
      <c r="A42" s="112" t="s">
        <v>47</v>
      </c>
      <c r="B42" s="40">
        <v>121044.4</v>
      </c>
    </row>
    <row r="43" spans="1:6" s="29" customFormat="1" x14ac:dyDescent="0.2">
      <c r="A43" s="120" t="s">
        <v>104</v>
      </c>
      <c r="B43" s="40">
        <v>460842.01</v>
      </c>
    </row>
    <row r="44" spans="1:6" ht="15.75" x14ac:dyDescent="0.25">
      <c r="A44" s="41"/>
      <c r="B44" s="44"/>
    </row>
    <row r="45" spans="1:6" ht="15.75" x14ac:dyDescent="0.25">
      <c r="A45" s="86" t="s">
        <v>87</v>
      </c>
      <c r="B45" s="30">
        <f>SUM(B46:B50)</f>
        <v>718638.19</v>
      </c>
    </row>
    <row r="46" spans="1:6" s="29" customFormat="1" x14ac:dyDescent="0.2">
      <c r="A46" s="120" t="s">
        <v>48</v>
      </c>
      <c r="B46" s="40">
        <v>83608.19</v>
      </c>
    </row>
    <row r="47" spans="1:6" s="29" customFormat="1" x14ac:dyDescent="0.2">
      <c r="A47" s="120" t="s">
        <v>49</v>
      </c>
      <c r="B47" s="44">
        <v>5750</v>
      </c>
    </row>
    <row r="48" spans="1:6" ht="15.75" x14ac:dyDescent="0.25">
      <c r="A48" s="31" t="s">
        <v>50</v>
      </c>
      <c r="B48" s="40">
        <v>54280</v>
      </c>
      <c r="C48" s="116"/>
    </row>
    <row r="49" spans="1:3" x14ac:dyDescent="0.2">
      <c r="A49" s="117" t="s">
        <v>42</v>
      </c>
      <c r="B49" s="36">
        <v>275000</v>
      </c>
      <c r="C49" s="16"/>
    </row>
    <row r="50" spans="1:3" ht="30" x14ac:dyDescent="0.2">
      <c r="A50" s="121" t="s">
        <v>105</v>
      </c>
      <c r="B50" s="109">
        <v>300000</v>
      </c>
    </row>
    <row r="51" spans="1:3" ht="16.5" thickBot="1" x14ac:dyDescent="0.3">
      <c r="A51" s="33" t="s">
        <v>29</v>
      </c>
      <c r="B51" s="28">
        <f>B24+B34+B45</f>
        <v>16537088.609999999</v>
      </c>
    </row>
    <row r="52" spans="1:3" ht="15.75" thickTop="1" x14ac:dyDescent="0.2"/>
    <row r="53" spans="1:3" s="29" customFormat="1" x14ac:dyDescent="0.2"/>
    <row r="54" spans="1:3" s="29" customFormat="1" ht="15.75" x14ac:dyDescent="0.25">
      <c r="A54" s="33"/>
      <c r="B54" s="34"/>
    </row>
    <row r="55" spans="1:3" s="29" customFormat="1" ht="15.75" x14ac:dyDescent="0.25">
      <c r="A55" s="33"/>
      <c r="B55" s="34"/>
    </row>
    <row r="56" spans="1:3" s="16" customFormat="1" ht="15.75" x14ac:dyDescent="0.25">
      <c r="A56" s="33"/>
      <c r="B56" s="34"/>
    </row>
    <row r="57" spans="1:3" s="31" customFormat="1" x14ac:dyDescent="0.2">
      <c r="A57" s="129" t="s">
        <v>56</v>
      </c>
      <c r="B57" s="129"/>
    </row>
    <row r="58" spans="1:3" s="35" customFormat="1" ht="15.75" x14ac:dyDescent="0.25">
      <c r="A58" s="126" t="s">
        <v>54</v>
      </c>
      <c r="B58" s="126"/>
      <c r="C58" s="36"/>
    </row>
    <row r="59" spans="1:3" s="35" customFormat="1" ht="15.75" x14ac:dyDescent="0.25">
      <c r="A59" s="130" t="s">
        <v>55</v>
      </c>
      <c r="B59" s="130"/>
      <c r="C59" s="116"/>
    </row>
    <row r="60" spans="1:3" s="35" customFormat="1" ht="15.75" x14ac:dyDescent="0.25">
      <c r="A60" s="113"/>
      <c r="B60" s="113"/>
      <c r="C60" s="116"/>
    </row>
    <row r="61" spans="1:3" s="35" customFormat="1" ht="15.75" x14ac:dyDescent="0.25">
      <c r="A61" s="113"/>
      <c r="B61" s="113"/>
      <c r="C61" s="16"/>
    </row>
    <row r="62" spans="1:3" s="16" customFormat="1" x14ac:dyDescent="0.2">
      <c r="A62" s="125" t="s">
        <v>30</v>
      </c>
      <c r="B62" s="125"/>
    </row>
    <row r="63" spans="1:3" s="16" customFormat="1" ht="15.75" x14ac:dyDescent="0.25">
      <c r="A63" s="126" t="s">
        <v>31</v>
      </c>
      <c r="B63" s="126"/>
    </row>
    <row r="64" spans="1:3" s="16" customFormat="1" ht="15.75" x14ac:dyDescent="0.25">
      <c r="A64" s="126" t="s">
        <v>32</v>
      </c>
      <c r="B64" s="126"/>
    </row>
    <row r="68" s="122" customFormat="1" x14ac:dyDescent="0.2"/>
    <row r="69" s="122" customFormat="1" x14ac:dyDescent="0.2"/>
    <row r="70" s="122" customFormat="1" x14ac:dyDescent="0.2"/>
  </sheetData>
  <mergeCells count="9">
    <mergeCell ref="A62:B62"/>
    <mergeCell ref="A63:B63"/>
    <mergeCell ref="A64:B64"/>
    <mergeCell ref="A11:B11"/>
    <mergeCell ref="A12:B12"/>
    <mergeCell ref="A13:B13"/>
    <mergeCell ref="A57:B57"/>
    <mergeCell ref="A58:B58"/>
    <mergeCell ref="A59:B59"/>
  </mergeCells>
  <pageMargins left="0.7" right="0.7" top="0.25" bottom="0.11" header="0.17" footer="0.04"/>
  <pageSetup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opLeftCell="A6" zoomScaleNormal="100" workbookViewId="0">
      <selection activeCell="B22" sqref="B22"/>
    </sheetView>
  </sheetViews>
  <sheetFormatPr baseColWidth="10" defaultColWidth="11.42578125" defaultRowHeight="15" x14ac:dyDescent="0.2"/>
  <cols>
    <col min="1" max="1" width="74.42578125" style="17" customWidth="1"/>
    <col min="2" max="2" width="19.85546875" style="17" bestFit="1" customWidth="1"/>
    <col min="3" max="3" width="4.140625" style="17" customWidth="1"/>
    <col min="4" max="4" width="39.42578125" style="17" customWidth="1"/>
    <col min="5" max="5" width="18.140625" style="17" bestFit="1" customWidth="1"/>
    <col min="6" max="6" width="17.42578125" style="17" bestFit="1" customWidth="1"/>
    <col min="7" max="16384" width="11.42578125" style="17"/>
  </cols>
  <sheetData>
    <row r="1" spans="1:2" ht="15.75" x14ac:dyDescent="0.25">
      <c r="A1" s="15"/>
      <c r="B1" s="15"/>
    </row>
    <row r="2" spans="1:2" ht="15.75" x14ac:dyDescent="0.25">
      <c r="A2" s="15"/>
      <c r="B2" s="15"/>
    </row>
    <row r="3" spans="1:2" ht="15.75" x14ac:dyDescent="0.25">
      <c r="A3" s="15"/>
      <c r="B3" s="15"/>
    </row>
    <row r="4" spans="1:2" ht="15.75" x14ac:dyDescent="0.25">
      <c r="A4" s="15"/>
      <c r="B4" s="15"/>
    </row>
    <row r="5" spans="1:2" ht="15.75" x14ac:dyDescent="0.25">
      <c r="A5" s="15"/>
      <c r="B5" s="15"/>
    </row>
    <row r="6" spans="1:2" ht="15.75" x14ac:dyDescent="0.25">
      <c r="A6" s="15"/>
      <c r="B6" s="15"/>
    </row>
    <row r="7" spans="1:2" ht="15.75" x14ac:dyDescent="0.25">
      <c r="A7" s="15"/>
      <c r="B7" s="15"/>
    </row>
    <row r="8" spans="1:2" ht="15.75" x14ac:dyDescent="0.25">
      <c r="A8" s="15"/>
      <c r="B8" s="15"/>
    </row>
    <row r="9" spans="1:2" ht="15.75" x14ac:dyDescent="0.25">
      <c r="A9" s="15"/>
      <c r="B9" s="15"/>
    </row>
    <row r="10" spans="1:2" ht="15.75" x14ac:dyDescent="0.25">
      <c r="A10" s="15"/>
      <c r="B10" s="15"/>
    </row>
    <row r="11" spans="1:2" ht="15.75" x14ac:dyDescent="0.25">
      <c r="A11" s="127" t="s">
        <v>21</v>
      </c>
      <c r="B11" s="127"/>
    </row>
    <row r="12" spans="1:2" ht="15.75" x14ac:dyDescent="0.25">
      <c r="A12" s="128" t="s">
        <v>22</v>
      </c>
      <c r="B12" s="128"/>
    </row>
    <row r="13" spans="1:2" ht="15.75" x14ac:dyDescent="0.25">
      <c r="A13" s="128" t="s">
        <v>98</v>
      </c>
      <c r="B13" s="128"/>
    </row>
    <row r="14" spans="1:2" ht="15.75" x14ac:dyDescent="0.25">
      <c r="B14" s="18"/>
    </row>
    <row r="15" spans="1:2" ht="15.75" x14ac:dyDescent="0.25">
      <c r="B15" s="18"/>
    </row>
    <row r="16" spans="1:2" ht="15.75" x14ac:dyDescent="0.25">
      <c r="A16" s="19" t="s">
        <v>18</v>
      </c>
      <c r="B16" s="20">
        <v>443450067</v>
      </c>
    </row>
    <row r="17" spans="1:4" x14ac:dyDescent="0.2">
      <c r="A17" s="21" t="s">
        <v>23</v>
      </c>
      <c r="B17" s="26">
        <v>-4000000</v>
      </c>
    </row>
    <row r="18" spans="1:4" ht="15.75" x14ac:dyDescent="0.25">
      <c r="A18" s="19" t="s">
        <v>17</v>
      </c>
      <c r="B18" s="23">
        <f>SUM(B16:B17)</f>
        <v>439450067</v>
      </c>
    </row>
    <row r="19" spans="1:4" ht="15.75" x14ac:dyDescent="0.25">
      <c r="A19" s="19" t="s">
        <v>24</v>
      </c>
      <c r="B19" s="24">
        <v>281178290.19999999</v>
      </c>
    </row>
    <row r="20" spans="1:4" s="27" customFormat="1" x14ac:dyDescent="0.2">
      <c r="A20" s="25" t="s">
        <v>25</v>
      </c>
      <c r="B20" s="26">
        <f>-B55</f>
        <v>-22521769.971999999</v>
      </c>
    </row>
    <row r="21" spans="1:4" s="27" customFormat="1" x14ac:dyDescent="0.2">
      <c r="A21" s="21" t="s">
        <v>92</v>
      </c>
      <c r="B21" s="26">
        <v>-1848196</v>
      </c>
    </row>
    <row r="22" spans="1:4" s="27" customFormat="1" x14ac:dyDescent="0.2">
      <c r="A22" s="21" t="s">
        <v>101</v>
      </c>
      <c r="B22" s="26">
        <v>7393226</v>
      </c>
    </row>
    <row r="23" spans="1:4" s="27" customFormat="1" x14ac:dyDescent="0.2">
      <c r="A23" s="21" t="s">
        <v>102</v>
      </c>
      <c r="B23" s="26">
        <v>-161226</v>
      </c>
    </row>
    <row r="24" spans="1:4" s="29" customFormat="1" ht="16.5" thickBot="1" x14ac:dyDescent="0.3">
      <c r="A24" s="19" t="s">
        <v>27</v>
      </c>
      <c r="B24" s="28">
        <f>SUM(B19:B23)</f>
        <v>264040324.22799999</v>
      </c>
    </row>
    <row r="25" spans="1:4" s="29" customFormat="1" ht="16.5" thickTop="1" x14ac:dyDescent="0.25">
      <c r="A25" s="19"/>
      <c r="B25" s="34"/>
      <c r="D25" s="118"/>
    </row>
    <row r="26" spans="1:4" s="16" customFormat="1" ht="15.75" x14ac:dyDescent="0.25">
      <c r="A26" s="19" t="s">
        <v>28</v>
      </c>
      <c r="B26" s="30">
        <f>SUM(B27:B33)</f>
        <v>9590906.129999999</v>
      </c>
      <c r="D26" s="41"/>
    </row>
    <row r="27" spans="1:4" s="16" customFormat="1" ht="15.75" x14ac:dyDescent="0.25">
      <c r="A27" s="42" t="s">
        <v>58</v>
      </c>
      <c r="B27" s="44">
        <v>6406750</v>
      </c>
      <c r="D27" s="108"/>
    </row>
    <row r="28" spans="1:4" s="29" customFormat="1" ht="15.75" x14ac:dyDescent="0.25">
      <c r="A28" s="42" t="s">
        <v>59</v>
      </c>
      <c r="B28" s="44">
        <v>1633500</v>
      </c>
      <c r="D28" s="108"/>
    </row>
    <row r="29" spans="1:4" s="29" customFormat="1" ht="15.75" x14ac:dyDescent="0.25">
      <c r="A29" s="42" t="s">
        <v>60</v>
      </c>
      <c r="B29" s="44">
        <v>87000</v>
      </c>
      <c r="D29" s="41"/>
    </row>
    <row r="30" spans="1:4" s="29" customFormat="1" ht="15.75" x14ac:dyDescent="0.25">
      <c r="A30" s="42" t="s">
        <v>62</v>
      </c>
      <c r="B30" s="44">
        <v>274000</v>
      </c>
      <c r="D30" s="41"/>
    </row>
    <row r="31" spans="1:4" s="29" customFormat="1" ht="15.75" x14ac:dyDescent="0.25">
      <c r="A31" s="42" t="s">
        <v>63</v>
      </c>
      <c r="B31" s="44">
        <v>551151.82999999996</v>
      </c>
      <c r="D31" s="41"/>
    </row>
    <row r="32" spans="1:4" s="29" customFormat="1" x14ac:dyDescent="0.2">
      <c r="A32" s="42" t="s">
        <v>64</v>
      </c>
      <c r="B32" s="44">
        <v>566036.85</v>
      </c>
    </row>
    <row r="33" spans="1:5" s="29" customFormat="1" x14ac:dyDescent="0.2">
      <c r="A33" s="42" t="s">
        <v>65</v>
      </c>
      <c r="B33" s="44">
        <v>72467.45</v>
      </c>
    </row>
    <row r="34" spans="1:5" s="29" customFormat="1" x14ac:dyDescent="0.2">
      <c r="A34" s="31"/>
    </row>
    <row r="35" spans="1:5" s="29" customFormat="1" ht="15.75" x14ac:dyDescent="0.25">
      <c r="A35" s="39" t="s">
        <v>43</v>
      </c>
      <c r="B35" s="30">
        <f>SUM(B36:B46)</f>
        <v>12033616.219999999</v>
      </c>
    </row>
    <row r="36" spans="1:5" s="29" customFormat="1" ht="15.75" x14ac:dyDescent="0.25">
      <c r="A36" s="42" t="s">
        <v>33</v>
      </c>
      <c r="B36" s="44">
        <v>3979118.7399999998</v>
      </c>
      <c r="D36" s="108"/>
    </row>
    <row r="37" spans="1:5" s="29" customFormat="1" ht="15.75" x14ac:dyDescent="0.25">
      <c r="A37" s="42" t="s">
        <v>36</v>
      </c>
      <c r="B37" s="44">
        <v>189117</v>
      </c>
      <c r="D37" s="108"/>
    </row>
    <row r="38" spans="1:5" s="29" customFormat="1" ht="15.75" x14ac:dyDescent="0.25">
      <c r="A38" s="45" t="s">
        <v>37</v>
      </c>
      <c r="B38" s="114">
        <v>568571.28</v>
      </c>
      <c r="D38" s="108"/>
    </row>
    <row r="39" spans="1:5" s="29" customFormat="1" ht="15.75" x14ac:dyDescent="0.25">
      <c r="A39" s="42" t="s">
        <v>38</v>
      </c>
      <c r="B39" s="40">
        <v>2312</v>
      </c>
      <c r="D39" s="108"/>
    </row>
    <row r="40" spans="1:5" s="29" customFormat="1" x14ac:dyDescent="0.2">
      <c r="A40" s="31" t="s">
        <v>44</v>
      </c>
      <c r="B40" s="44">
        <v>225000</v>
      </c>
    </row>
    <row r="41" spans="1:5" s="29" customFormat="1" x14ac:dyDescent="0.2">
      <c r="A41" s="31" t="s">
        <v>45</v>
      </c>
      <c r="B41" s="109">
        <v>26871</v>
      </c>
    </row>
    <row r="42" spans="1:5" s="29" customFormat="1" x14ac:dyDescent="0.2">
      <c r="A42" s="31" t="s">
        <v>51</v>
      </c>
      <c r="B42" s="109">
        <v>13835.5</v>
      </c>
    </row>
    <row r="43" spans="1:5" s="29" customFormat="1" x14ac:dyDescent="0.2">
      <c r="A43" s="31" t="s">
        <v>86</v>
      </c>
      <c r="B43" s="109">
        <v>2499780</v>
      </c>
      <c r="D43" s="31"/>
      <c r="E43" s="109"/>
    </row>
    <row r="44" spans="1:5" s="29" customFormat="1" x14ac:dyDescent="0.2">
      <c r="A44" s="117" t="s">
        <v>40</v>
      </c>
      <c r="B44" s="40">
        <v>4194258.8999999994</v>
      </c>
    </row>
    <row r="45" spans="1:5" s="29" customFormat="1" x14ac:dyDescent="0.2">
      <c r="A45" s="110" t="s">
        <v>47</v>
      </c>
      <c r="B45" s="40">
        <v>310351.8</v>
      </c>
    </row>
    <row r="46" spans="1:5" s="29" customFormat="1" x14ac:dyDescent="0.2">
      <c r="A46" s="31" t="s">
        <v>99</v>
      </c>
      <c r="B46" s="109">
        <v>24400</v>
      </c>
    </row>
    <row r="47" spans="1:5" ht="15.75" x14ac:dyDescent="0.25">
      <c r="A47" s="41"/>
      <c r="B47" s="44"/>
    </row>
    <row r="48" spans="1:5" ht="15.75" x14ac:dyDescent="0.25">
      <c r="A48" s="86" t="s">
        <v>87</v>
      </c>
      <c r="B48" s="30">
        <f>SUM(B49:B53)</f>
        <v>897247.62199999997</v>
      </c>
    </row>
    <row r="49" spans="1:5" x14ac:dyDescent="0.2">
      <c r="A49" s="31" t="s">
        <v>48</v>
      </c>
      <c r="B49" s="40">
        <v>214434.88199999998</v>
      </c>
    </row>
    <row r="50" spans="1:5" x14ac:dyDescent="0.2">
      <c r="A50" s="31" t="s">
        <v>49</v>
      </c>
      <c r="B50" s="44">
        <v>41580.400000000001</v>
      </c>
    </row>
    <row r="51" spans="1:5" x14ac:dyDescent="0.2">
      <c r="A51" s="31" t="s">
        <v>50</v>
      </c>
      <c r="B51" s="40">
        <v>117410</v>
      </c>
    </row>
    <row r="52" spans="1:5" x14ac:dyDescent="0.2">
      <c r="A52" s="117" t="s">
        <v>42</v>
      </c>
      <c r="B52" s="109">
        <v>431000</v>
      </c>
    </row>
    <row r="53" spans="1:5" ht="30" x14ac:dyDescent="0.2">
      <c r="A53" s="85" t="s">
        <v>100</v>
      </c>
      <c r="B53" s="109">
        <v>92822.34</v>
      </c>
    </row>
    <row r="54" spans="1:5" x14ac:dyDescent="0.2">
      <c r="A54" s="87"/>
      <c r="B54" s="44"/>
    </row>
    <row r="55" spans="1:5" s="29" customFormat="1" ht="16.5" thickBot="1" x14ac:dyDescent="0.3">
      <c r="A55" s="33" t="s">
        <v>29</v>
      </c>
      <c r="B55" s="28">
        <f>B26+B35+B48</f>
        <v>22521769.971999999</v>
      </c>
    </row>
    <row r="56" spans="1:5" s="29" customFormat="1" ht="16.5" thickTop="1" x14ac:dyDescent="0.25">
      <c r="A56" s="33"/>
      <c r="B56" s="34"/>
    </row>
    <row r="57" spans="1:5" s="29" customFormat="1" ht="15.75" x14ac:dyDescent="0.25">
      <c r="A57" s="33"/>
      <c r="B57" s="34"/>
    </row>
    <row r="58" spans="1:5" s="16" customFormat="1" ht="15.75" x14ac:dyDescent="0.25">
      <c r="A58" s="33"/>
      <c r="B58" s="34"/>
    </row>
    <row r="59" spans="1:5" s="31" customFormat="1" x14ac:dyDescent="0.2">
      <c r="A59" s="129" t="s">
        <v>56</v>
      </c>
      <c r="B59" s="129"/>
    </row>
    <row r="60" spans="1:5" s="35" customFormat="1" ht="15.75" x14ac:dyDescent="0.25">
      <c r="A60" s="126" t="s">
        <v>54</v>
      </c>
      <c r="B60" s="126"/>
    </row>
    <row r="61" spans="1:5" s="35" customFormat="1" ht="15.75" x14ac:dyDescent="0.25">
      <c r="A61" s="130" t="s">
        <v>55</v>
      </c>
      <c r="B61" s="130"/>
      <c r="D61" s="115"/>
      <c r="E61" s="116"/>
    </row>
    <row r="62" spans="1:5" s="35" customFormat="1" ht="15.75" x14ac:dyDescent="0.25">
      <c r="A62" s="111"/>
      <c r="B62" s="111"/>
      <c r="D62" s="115"/>
      <c r="E62" s="116"/>
    </row>
    <row r="63" spans="1:5" s="35" customFormat="1" ht="15.75" x14ac:dyDescent="0.25">
      <c r="A63" s="111"/>
      <c r="B63" s="111"/>
      <c r="D63" s="16"/>
      <c r="E63" s="16"/>
    </row>
    <row r="64" spans="1:5" s="16" customFormat="1" x14ac:dyDescent="0.2">
      <c r="A64" s="125" t="s">
        <v>30</v>
      </c>
      <c r="B64" s="125"/>
    </row>
    <row r="65" spans="1:4" s="16" customFormat="1" ht="15.75" x14ac:dyDescent="0.25">
      <c r="A65" s="126" t="s">
        <v>31</v>
      </c>
      <c r="B65" s="126"/>
    </row>
    <row r="66" spans="1:4" s="16" customFormat="1" ht="15.75" x14ac:dyDescent="0.25">
      <c r="A66" s="126" t="s">
        <v>32</v>
      </c>
      <c r="B66" s="126"/>
    </row>
    <row r="67" spans="1:4" x14ac:dyDescent="0.2">
      <c r="D67" s="16"/>
    </row>
    <row r="69" spans="1:4" x14ac:dyDescent="0.2">
      <c r="D69" s="16"/>
    </row>
  </sheetData>
  <mergeCells count="9">
    <mergeCell ref="A64:B64"/>
    <mergeCell ref="A65:B65"/>
    <mergeCell ref="A66:B66"/>
    <mergeCell ref="A11:B11"/>
    <mergeCell ref="A12:B12"/>
    <mergeCell ref="A13:B13"/>
    <mergeCell ref="A59:B59"/>
    <mergeCell ref="A60:B60"/>
    <mergeCell ref="A61:B61"/>
  </mergeCells>
  <pageMargins left="0.7" right="0.7" top="0.83" bottom="0.74" header="0.17" footer="0.04"/>
  <pageSetup scale="9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A7" zoomScaleNormal="100" workbookViewId="0">
      <selection activeCell="A37" sqref="A37"/>
    </sheetView>
  </sheetViews>
  <sheetFormatPr baseColWidth="10" defaultColWidth="11.42578125" defaultRowHeight="15" x14ac:dyDescent="0.2"/>
  <cols>
    <col min="1" max="1" width="74.42578125" style="17" customWidth="1"/>
    <col min="2" max="2" width="19.85546875" style="17" bestFit="1" customWidth="1"/>
    <col min="3" max="3" width="4.140625" style="17" customWidth="1"/>
    <col min="4" max="4" width="39.42578125" style="17" customWidth="1"/>
    <col min="5" max="5" width="18.140625" style="17" bestFit="1" customWidth="1"/>
    <col min="6" max="6" width="17.42578125" style="17" bestFit="1" customWidth="1"/>
    <col min="7" max="16384" width="11.42578125" style="17"/>
  </cols>
  <sheetData>
    <row r="1" spans="1:2" ht="15.75" x14ac:dyDescent="0.25">
      <c r="A1" s="15"/>
      <c r="B1" s="15"/>
    </row>
    <row r="2" spans="1:2" ht="15.75" x14ac:dyDescent="0.25">
      <c r="A2" s="15"/>
      <c r="B2" s="15"/>
    </row>
    <row r="3" spans="1:2" ht="15.75" x14ac:dyDescent="0.25">
      <c r="A3" s="15"/>
      <c r="B3" s="15"/>
    </row>
    <row r="4" spans="1:2" ht="15.75" x14ac:dyDescent="0.25">
      <c r="A4" s="15"/>
      <c r="B4" s="15"/>
    </row>
    <row r="5" spans="1:2" ht="15.75" x14ac:dyDescent="0.25">
      <c r="A5" s="15"/>
      <c r="B5" s="15"/>
    </row>
    <row r="6" spans="1:2" ht="15.75" x14ac:dyDescent="0.25">
      <c r="A6" s="15"/>
      <c r="B6" s="15"/>
    </row>
    <row r="7" spans="1:2" ht="15.75" x14ac:dyDescent="0.25">
      <c r="A7" s="15"/>
      <c r="B7" s="15"/>
    </row>
    <row r="8" spans="1:2" ht="15.75" x14ac:dyDescent="0.25">
      <c r="A8" s="15"/>
      <c r="B8" s="15"/>
    </row>
    <row r="9" spans="1:2" ht="15.75" x14ac:dyDescent="0.25">
      <c r="A9" s="15"/>
      <c r="B9" s="15"/>
    </row>
    <row r="10" spans="1:2" ht="15.75" x14ac:dyDescent="0.25">
      <c r="A10" s="15"/>
      <c r="B10" s="15"/>
    </row>
    <row r="11" spans="1:2" ht="15.75" x14ac:dyDescent="0.25">
      <c r="A11" s="127" t="s">
        <v>21</v>
      </c>
      <c r="B11" s="127"/>
    </row>
    <row r="12" spans="1:2" ht="15.75" x14ac:dyDescent="0.25">
      <c r="A12" s="128" t="s">
        <v>22</v>
      </c>
      <c r="B12" s="128"/>
    </row>
    <row r="13" spans="1:2" ht="15.75" x14ac:dyDescent="0.25">
      <c r="A13" s="128" t="s">
        <v>97</v>
      </c>
      <c r="B13" s="128"/>
    </row>
    <row r="14" spans="1:2" ht="15.75" x14ac:dyDescent="0.25">
      <c r="B14" s="18"/>
    </row>
    <row r="15" spans="1:2" ht="15.75" x14ac:dyDescent="0.25">
      <c r="B15" s="18"/>
    </row>
    <row r="16" spans="1:2" ht="15.75" x14ac:dyDescent="0.25">
      <c r="A16" s="19" t="s">
        <v>18</v>
      </c>
      <c r="B16" s="20">
        <v>443450067</v>
      </c>
    </row>
    <row r="17" spans="1:4" x14ac:dyDescent="0.2">
      <c r="A17" s="21" t="s">
        <v>23</v>
      </c>
      <c r="B17" s="26">
        <v>-4000000</v>
      </c>
    </row>
    <row r="18" spans="1:4" ht="15.75" x14ac:dyDescent="0.25">
      <c r="A18" s="19" t="s">
        <v>17</v>
      </c>
      <c r="B18" s="23">
        <f>SUM(B16:B17)</f>
        <v>439450067</v>
      </c>
    </row>
    <row r="19" spans="1:4" ht="15.75" x14ac:dyDescent="0.25">
      <c r="A19" s="19" t="s">
        <v>24</v>
      </c>
      <c r="B19" s="24">
        <v>317594665.60000002</v>
      </c>
      <c r="D19" s="16"/>
    </row>
    <row r="20" spans="1:4" s="27" customFormat="1" x14ac:dyDescent="0.2">
      <c r="A20" s="25" t="s">
        <v>25</v>
      </c>
      <c r="B20" s="26">
        <f>-B46</f>
        <v>-27423575.399999999</v>
      </c>
      <c r="D20" s="29"/>
    </row>
    <row r="21" spans="1:4" s="27" customFormat="1" x14ac:dyDescent="0.2">
      <c r="A21" s="21" t="s">
        <v>92</v>
      </c>
      <c r="B21" s="26">
        <f>-532800-8190000-270000</f>
        <v>-8992800</v>
      </c>
    </row>
    <row r="22" spans="1:4" s="29" customFormat="1" ht="16.5" thickBot="1" x14ac:dyDescent="0.3">
      <c r="A22" s="19" t="s">
        <v>27</v>
      </c>
      <c r="B22" s="28">
        <f>SUM(B19:B21)</f>
        <v>281178290.20000005</v>
      </c>
    </row>
    <row r="23" spans="1:4" s="29" customFormat="1" ht="16.5" thickTop="1" x14ac:dyDescent="0.25">
      <c r="A23" s="19"/>
      <c r="B23" s="34"/>
    </row>
    <row r="24" spans="1:4" s="16" customFormat="1" ht="15.75" x14ac:dyDescent="0.25">
      <c r="A24" s="19" t="s">
        <v>28</v>
      </c>
      <c r="B24" s="30">
        <f>SUM(B25:B31)</f>
        <v>9764110.9499999993</v>
      </c>
    </row>
    <row r="25" spans="1:4" s="16" customFormat="1" ht="15.75" x14ac:dyDescent="0.25">
      <c r="A25" s="42" t="s">
        <v>58</v>
      </c>
      <c r="B25" s="44">
        <v>6571750</v>
      </c>
      <c r="D25" s="41"/>
    </row>
    <row r="26" spans="1:4" s="29" customFormat="1" ht="15.75" x14ac:dyDescent="0.25">
      <c r="A26" s="42" t="s">
        <v>59</v>
      </c>
      <c r="B26" s="44">
        <v>1618500</v>
      </c>
      <c r="D26" s="41"/>
    </row>
    <row r="27" spans="1:4" s="29" customFormat="1" ht="15.75" x14ac:dyDescent="0.25">
      <c r="A27" s="42" t="s">
        <v>60</v>
      </c>
      <c r="B27" s="44">
        <v>87000</v>
      </c>
      <c r="D27" s="41"/>
    </row>
    <row r="28" spans="1:4" s="29" customFormat="1" ht="15.75" x14ac:dyDescent="0.25">
      <c r="A28" s="42" t="s">
        <v>62</v>
      </c>
      <c r="B28" s="44">
        <v>275000</v>
      </c>
      <c r="D28" s="41"/>
    </row>
    <row r="29" spans="1:4" s="29" customFormat="1" ht="15.75" x14ac:dyDescent="0.25">
      <c r="A29" s="42" t="s">
        <v>63</v>
      </c>
      <c r="B29" s="44">
        <v>561786.82999999996</v>
      </c>
      <c r="D29" s="41"/>
    </row>
    <row r="30" spans="1:4" s="29" customFormat="1" ht="15.75" x14ac:dyDescent="0.25">
      <c r="A30" s="42" t="s">
        <v>64</v>
      </c>
      <c r="B30" s="44">
        <v>576686.85</v>
      </c>
      <c r="D30" s="41"/>
    </row>
    <row r="31" spans="1:4" s="29" customFormat="1" ht="15.75" x14ac:dyDescent="0.25">
      <c r="A31" s="42" t="s">
        <v>65</v>
      </c>
      <c r="B31" s="44">
        <v>73387.27</v>
      </c>
      <c r="D31" s="41"/>
    </row>
    <row r="32" spans="1:4" s="29" customFormat="1" x14ac:dyDescent="0.2">
      <c r="A32" s="31"/>
    </row>
    <row r="33" spans="1:5" s="29" customFormat="1" ht="15.75" x14ac:dyDescent="0.25">
      <c r="A33" s="39" t="s">
        <v>43</v>
      </c>
      <c r="B33" s="30">
        <f>SUM(B34:B41)</f>
        <v>17540464.449999999</v>
      </c>
    </row>
    <row r="34" spans="1:5" s="29" customFormat="1" ht="15.75" x14ac:dyDescent="0.25">
      <c r="A34" s="42" t="s">
        <v>33</v>
      </c>
      <c r="B34" s="109">
        <v>45559.96</v>
      </c>
      <c r="D34" s="108"/>
    </row>
    <row r="35" spans="1:5" s="29" customFormat="1" ht="15.75" x14ac:dyDescent="0.25">
      <c r="A35" s="42" t="s">
        <v>34</v>
      </c>
      <c r="B35" s="109">
        <v>203064.32000000001</v>
      </c>
      <c r="D35" s="108"/>
    </row>
    <row r="36" spans="1:5" s="29" customFormat="1" ht="15.75" x14ac:dyDescent="0.25">
      <c r="A36" s="42" t="s">
        <v>36</v>
      </c>
      <c r="B36" s="44">
        <v>398978.16000000003</v>
      </c>
      <c r="D36" s="41"/>
    </row>
    <row r="37" spans="1:5" s="29" customFormat="1" ht="15.75" x14ac:dyDescent="0.25">
      <c r="A37" s="45" t="s">
        <v>37</v>
      </c>
      <c r="B37" s="40">
        <v>560931.83999999997</v>
      </c>
      <c r="D37" s="108"/>
    </row>
    <row r="38" spans="1:5" s="29" customFormat="1" ht="15.75" x14ac:dyDescent="0.25">
      <c r="A38" s="42" t="s">
        <v>38</v>
      </c>
      <c r="B38" s="40">
        <v>2270</v>
      </c>
      <c r="D38" s="41"/>
    </row>
    <row r="39" spans="1:5" s="29" customFormat="1" ht="15.75" x14ac:dyDescent="0.25">
      <c r="A39" s="42" t="s">
        <v>39</v>
      </c>
      <c r="B39" s="40">
        <v>1055</v>
      </c>
      <c r="D39" s="108"/>
    </row>
    <row r="40" spans="1:5" s="29" customFormat="1" x14ac:dyDescent="0.2">
      <c r="A40" s="90" t="s">
        <v>45</v>
      </c>
      <c r="B40" s="36">
        <v>26871</v>
      </c>
    </row>
    <row r="41" spans="1:5" ht="15.75" x14ac:dyDescent="0.25">
      <c r="A41" s="38" t="s">
        <v>40</v>
      </c>
      <c r="B41" s="40">
        <v>16301734.17</v>
      </c>
      <c r="D41" s="41"/>
    </row>
    <row r="42" spans="1:5" ht="15.75" x14ac:dyDescent="0.25">
      <c r="A42" s="41"/>
      <c r="B42" s="44"/>
    </row>
    <row r="43" spans="1:5" ht="15.75" x14ac:dyDescent="0.25">
      <c r="A43" s="86" t="s">
        <v>87</v>
      </c>
      <c r="B43" s="30">
        <f>SUM(B44:B44)</f>
        <v>119000</v>
      </c>
    </row>
    <row r="44" spans="1:5" x14ac:dyDescent="0.2">
      <c r="A44" s="42" t="s">
        <v>42</v>
      </c>
      <c r="B44" s="40">
        <v>119000</v>
      </c>
      <c r="D44" s="87"/>
      <c r="E44" s="44"/>
    </row>
    <row r="45" spans="1:5" x14ac:dyDescent="0.2">
      <c r="A45" s="87"/>
      <c r="B45" s="44"/>
      <c r="D45" s="91"/>
      <c r="E45" s="92"/>
    </row>
    <row r="46" spans="1:5" s="29" customFormat="1" ht="16.5" thickBot="1" x14ac:dyDescent="0.3">
      <c r="A46" s="33" t="s">
        <v>29</v>
      </c>
      <c r="B46" s="28">
        <f>B24+B33+B43</f>
        <v>27423575.399999999</v>
      </c>
    </row>
    <row r="47" spans="1:5" s="16" customFormat="1" ht="16.5" thickTop="1" x14ac:dyDescent="0.25">
      <c r="A47" s="33"/>
      <c r="B47" s="34"/>
    </row>
    <row r="48" spans="1:5" s="31" customFormat="1" x14ac:dyDescent="0.2">
      <c r="A48" s="129" t="s">
        <v>56</v>
      </c>
      <c r="B48" s="129"/>
    </row>
    <row r="49" spans="1:4" s="35" customFormat="1" ht="15.75" x14ac:dyDescent="0.25">
      <c r="A49" s="126" t="s">
        <v>54</v>
      </c>
      <c r="B49" s="126"/>
    </row>
    <row r="50" spans="1:4" s="35" customFormat="1" ht="15.75" x14ac:dyDescent="0.25">
      <c r="A50" s="130" t="s">
        <v>55</v>
      </c>
      <c r="B50" s="130"/>
    </row>
    <row r="51" spans="1:4" s="35" customFormat="1" ht="15.75" x14ac:dyDescent="0.25">
      <c r="A51" s="94"/>
      <c r="B51" s="94"/>
    </row>
    <row r="52" spans="1:4" s="16" customFormat="1" x14ac:dyDescent="0.2">
      <c r="A52" s="125" t="s">
        <v>30</v>
      </c>
      <c r="B52" s="125"/>
    </row>
    <row r="53" spans="1:4" s="16" customFormat="1" ht="15.75" x14ac:dyDescent="0.25">
      <c r="A53" s="126" t="s">
        <v>31</v>
      </c>
      <c r="B53" s="126"/>
    </row>
    <row r="54" spans="1:4" s="16" customFormat="1" ht="15.75" x14ac:dyDescent="0.25">
      <c r="A54" s="126" t="s">
        <v>32</v>
      </c>
      <c r="B54" s="126"/>
    </row>
    <row r="55" spans="1:4" x14ac:dyDescent="0.2">
      <c r="D55" s="16"/>
    </row>
    <row r="57" spans="1:4" x14ac:dyDescent="0.2">
      <c r="D57" s="16"/>
    </row>
  </sheetData>
  <mergeCells count="9">
    <mergeCell ref="A52:B52"/>
    <mergeCell ref="A53:B53"/>
    <mergeCell ref="A54:B54"/>
    <mergeCell ref="A11:B11"/>
    <mergeCell ref="A12:B12"/>
    <mergeCell ref="A13:B13"/>
    <mergeCell ref="A48:B48"/>
    <mergeCell ref="A49:B49"/>
    <mergeCell ref="A50:B50"/>
  </mergeCells>
  <printOptions horizontalCentered="1"/>
  <pageMargins left="0.7" right="0.7" top="0.24" bottom="0.12" header="0.17" footer="0.04"/>
  <pageSetup scale="8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zoomScaleNormal="100" workbookViewId="0"/>
  </sheetViews>
  <sheetFormatPr baseColWidth="10" defaultColWidth="11.42578125" defaultRowHeight="15" x14ac:dyDescent="0.2"/>
  <cols>
    <col min="1" max="1" width="74.42578125" style="17" customWidth="1"/>
    <col min="2" max="2" width="19.85546875" style="17" bestFit="1" customWidth="1"/>
    <col min="3" max="3" width="4.140625" style="17" customWidth="1"/>
    <col min="4" max="4" width="39.42578125" style="17" customWidth="1"/>
    <col min="5" max="5" width="18.140625" style="17" bestFit="1" customWidth="1"/>
    <col min="6" max="6" width="17.42578125" style="17" bestFit="1" customWidth="1"/>
    <col min="7" max="16384" width="11.42578125" style="17"/>
  </cols>
  <sheetData>
    <row r="1" spans="1:2" ht="15.75" x14ac:dyDescent="0.25">
      <c r="A1" s="15"/>
      <c r="B1" s="15"/>
    </row>
    <row r="2" spans="1:2" ht="15.75" x14ac:dyDescent="0.25">
      <c r="A2" s="15"/>
      <c r="B2" s="15"/>
    </row>
    <row r="3" spans="1:2" ht="15.75" x14ac:dyDescent="0.25">
      <c r="A3" s="15"/>
      <c r="B3" s="15"/>
    </row>
    <row r="4" spans="1:2" ht="15.75" x14ac:dyDescent="0.25">
      <c r="A4" s="15"/>
      <c r="B4" s="15"/>
    </row>
    <row r="5" spans="1:2" ht="15.75" x14ac:dyDescent="0.25">
      <c r="A5" s="15"/>
      <c r="B5" s="15"/>
    </row>
    <row r="6" spans="1:2" ht="15.75" x14ac:dyDescent="0.25">
      <c r="A6" s="15"/>
      <c r="B6" s="15"/>
    </row>
    <row r="7" spans="1:2" ht="15.75" x14ac:dyDescent="0.25">
      <c r="A7" s="15"/>
      <c r="B7" s="15"/>
    </row>
    <row r="8" spans="1:2" ht="15.75" x14ac:dyDescent="0.25">
      <c r="A8" s="15"/>
      <c r="B8" s="15"/>
    </row>
    <row r="9" spans="1:2" ht="15.75" x14ac:dyDescent="0.25">
      <c r="A9" s="15"/>
      <c r="B9" s="15"/>
    </row>
    <row r="10" spans="1:2" ht="15.75" x14ac:dyDescent="0.25">
      <c r="A10" s="15"/>
      <c r="B10" s="15"/>
    </row>
    <row r="11" spans="1:2" ht="15.75" x14ac:dyDescent="0.25">
      <c r="A11" s="127" t="s">
        <v>21</v>
      </c>
      <c r="B11" s="127"/>
    </row>
    <row r="12" spans="1:2" ht="15.75" x14ac:dyDescent="0.25">
      <c r="A12" s="128" t="s">
        <v>22</v>
      </c>
      <c r="B12" s="128"/>
    </row>
    <row r="13" spans="1:2" ht="15.75" x14ac:dyDescent="0.25">
      <c r="A13" s="128" t="s">
        <v>89</v>
      </c>
      <c r="B13" s="128"/>
    </row>
    <row r="14" spans="1:2" ht="15.75" x14ac:dyDescent="0.25">
      <c r="B14" s="18"/>
    </row>
    <row r="15" spans="1:2" ht="15.75" x14ac:dyDescent="0.25">
      <c r="B15" s="18"/>
    </row>
    <row r="16" spans="1:2" ht="15.75" x14ac:dyDescent="0.25">
      <c r="A16" s="19" t="s">
        <v>18</v>
      </c>
      <c r="B16" s="20">
        <v>443450067</v>
      </c>
    </row>
    <row r="17" spans="1:4" x14ac:dyDescent="0.2">
      <c r="A17" s="21" t="s">
        <v>23</v>
      </c>
      <c r="B17" s="26">
        <v>-4000000</v>
      </c>
    </row>
    <row r="18" spans="1:4" ht="15.75" x14ac:dyDescent="0.25">
      <c r="A18" s="19" t="s">
        <v>17</v>
      </c>
      <c r="B18" s="23">
        <f>SUM(B16:B17)</f>
        <v>439450067</v>
      </c>
    </row>
    <row r="19" spans="1:4" ht="15.75" x14ac:dyDescent="0.25">
      <c r="A19" s="19" t="s">
        <v>24</v>
      </c>
      <c r="B19" s="24">
        <v>378877857.73000002</v>
      </c>
      <c r="D19" s="16"/>
    </row>
    <row r="20" spans="1:4" s="27" customFormat="1" x14ac:dyDescent="0.2">
      <c r="A20" s="25" t="s">
        <v>25</v>
      </c>
      <c r="B20" s="26">
        <f>-B54</f>
        <v>-63442220.57</v>
      </c>
      <c r="D20" s="29"/>
    </row>
    <row r="21" spans="1:4" s="27" customFormat="1" x14ac:dyDescent="0.2">
      <c r="A21" s="21" t="s">
        <v>92</v>
      </c>
      <c r="B21" s="26">
        <f>-9920000-87804.08</f>
        <v>-10007804.08</v>
      </c>
    </row>
    <row r="22" spans="1:4" s="27" customFormat="1" x14ac:dyDescent="0.2">
      <c r="A22" s="25" t="s">
        <v>91</v>
      </c>
      <c r="B22" s="26">
        <v>7121000</v>
      </c>
    </row>
    <row r="23" spans="1:4" s="27" customFormat="1" x14ac:dyDescent="0.2">
      <c r="A23" s="25" t="s">
        <v>90</v>
      </c>
      <c r="B23" s="26">
        <v>5045832.5199999996</v>
      </c>
      <c r="D23" s="29"/>
    </row>
    <row r="24" spans="1:4" s="29" customFormat="1" ht="16.5" thickBot="1" x14ac:dyDescent="0.3">
      <c r="A24" s="19" t="s">
        <v>27</v>
      </c>
      <c r="B24" s="28">
        <f>SUM(B19:B23)</f>
        <v>317594665.60000002</v>
      </c>
    </row>
    <row r="25" spans="1:4" s="29" customFormat="1" ht="16.5" thickTop="1" x14ac:dyDescent="0.25">
      <c r="A25" s="19"/>
      <c r="B25" s="34"/>
    </row>
    <row r="26" spans="1:4" s="16" customFormat="1" ht="15.75" x14ac:dyDescent="0.25">
      <c r="A26" s="19" t="s">
        <v>28</v>
      </c>
      <c r="B26" s="30">
        <f>SUM(B27:B33)</f>
        <v>9632257.629999999</v>
      </c>
    </row>
    <row r="27" spans="1:4" s="16" customFormat="1" x14ac:dyDescent="0.2">
      <c r="A27" s="42" t="s">
        <v>58</v>
      </c>
      <c r="B27" s="82">
        <v>6426750</v>
      </c>
    </row>
    <row r="28" spans="1:4" s="29" customFormat="1" x14ac:dyDescent="0.2">
      <c r="A28" s="42" t="s">
        <v>59</v>
      </c>
      <c r="B28" s="82">
        <v>1648500</v>
      </c>
    </row>
    <row r="29" spans="1:4" s="29" customFormat="1" x14ac:dyDescent="0.2">
      <c r="A29" s="42" t="s">
        <v>60</v>
      </c>
      <c r="B29" s="82">
        <v>87000</v>
      </c>
    </row>
    <row r="30" spans="1:4" s="29" customFormat="1" x14ac:dyDescent="0.2">
      <c r="A30" s="42" t="s">
        <v>62</v>
      </c>
      <c r="B30" s="82">
        <v>275000</v>
      </c>
    </row>
    <row r="31" spans="1:4" s="29" customFormat="1" x14ac:dyDescent="0.2">
      <c r="A31" s="42" t="s">
        <v>63</v>
      </c>
      <c r="B31" s="82">
        <v>553633.32999999996</v>
      </c>
    </row>
    <row r="32" spans="1:4" s="29" customFormat="1" x14ac:dyDescent="0.2">
      <c r="A32" s="42" t="s">
        <v>64</v>
      </c>
      <c r="B32" s="82">
        <v>568521.85</v>
      </c>
      <c r="D32" s="26"/>
    </row>
    <row r="33" spans="1:5" s="29" customFormat="1" x14ac:dyDescent="0.2">
      <c r="A33" s="42" t="s">
        <v>65</v>
      </c>
      <c r="B33" s="82">
        <v>72852.45</v>
      </c>
    </row>
    <row r="34" spans="1:5" s="29" customFormat="1" x14ac:dyDescent="0.2">
      <c r="A34" s="31"/>
    </row>
    <row r="35" spans="1:5" s="29" customFormat="1" ht="15.75" x14ac:dyDescent="0.25">
      <c r="A35" s="39" t="s">
        <v>43</v>
      </c>
      <c r="B35" s="30">
        <f>SUM(B36:B46)</f>
        <v>53332742.009999998</v>
      </c>
    </row>
    <row r="36" spans="1:5" s="29" customFormat="1" x14ac:dyDescent="0.2">
      <c r="A36" s="42" t="s">
        <v>33</v>
      </c>
      <c r="B36" s="36">
        <v>51763.32</v>
      </c>
    </row>
    <row r="37" spans="1:5" s="29" customFormat="1" x14ac:dyDescent="0.2">
      <c r="A37" s="42" t="s">
        <v>34</v>
      </c>
      <c r="B37" s="36">
        <v>240351.82</v>
      </c>
    </row>
    <row r="38" spans="1:5" s="29" customFormat="1" x14ac:dyDescent="0.2">
      <c r="A38" s="42" t="s">
        <v>36</v>
      </c>
      <c r="B38" s="44">
        <v>429628.02</v>
      </c>
    </row>
    <row r="39" spans="1:5" s="29" customFormat="1" x14ac:dyDescent="0.2">
      <c r="A39" s="45" t="s">
        <v>37</v>
      </c>
      <c r="B39" s="40">
        <v>588835.20000000007</v>
      </c>
    </row>
    <row r="40" spans="1:5" s="29" customFormat="1" x14ac:dyDescent="0.2">
      <c r="A40" s="42" t="s">
        <v>38</v>
      </c>
      <c r="B40" s="36">
        <v>2270</v>
      </c>
    </row>
    <row r="41" spans="1:5" s="29" customFormat="1" x14ac:dyDescent="0.2">
      <c r="A41" s="42" t="s">
        <v>39</v>
      </c>
      <c r="B41" s="40">
        <v>1003</v>
      </c>
    </row>
    <row r="42" spans="1:5" s="29" customFormat="1" x14ac:dyDescent="0.2">
      <c r="A42" s="89" t="s">
        <v>44</v>
      </c>
      <c r="B42" s="37">
        <v>491666.65</v>
      </c>
      <c r="D42" s="26"/>
    </row>
    <row r="43" spans="1:5" s="29" customFormat="1" x14ac:dyDescent="0.2">
      <c r="A43" s="90" t="s">
        <v>45</v>
      </c>
      <c r="B43" s="36">
        <v>53742</v>
      </c>
    </row>
    <row r="44" spans="1:5" x14ac:dyDescent="0.2">
      <c r="A44" s="89" t="s">
        <v>51</v>
      </c>
      <c r="B44" s="40">
        <v>224082</v>
      </c>
    </row>
    <row r="45" spans="1:5" x14ac:dyDescent="0.2">
      <c r="A45" s="89" t="s">
        <v>86</v>
      </c>
      <c r="B45" s="36">
        <v>6249400</v>
      </c>
      <c r="D45" s="93"/>
      <c r="E45" s="40"/>
    </row>
    <row r="46" spans="1:5" x14ac:dyDescent="0.2">
      <c r="A46" s="42" t="s">
        <v>41</v>
      </c>
      <c r="B46" s="40">
        <v>45000000</v>
      </c>
      <c r="D46" s="89"/>
      <c r="E46" s="40"/>
    </row>
    <row r="47" spans="1:5" ht="15.75" x14ac:dyDescent="0.25">
      <c r="A47" s="41"/>
      <c r="B47" s="44"/>
    </row>
    <row r="48" spans="1:5" ht="15.75" x14ac:dyDescent="0.25">
      <c r="A48" s="86" t="s">
        <v>87</v>
      </c>
      <c r="B48" s="30">
        <f>SUM(B49:B52)</f>
        <v>477220.93000000005</v>
      </c>
    </row>
    <row r="49" spans="1:5" x14ac:dyDescent="0.2">
      <c r="A49" s="89" t="s">
        <v>48</v>
      </c>
      <c r="B49" s="40">
        <v>67926.83</v>
      </c>
    </row>
    <row r="50" spans="1:5" x14ac:dyDescent="0.2">
      <c r="A50" s="89" t="s">
        <v>49</v>
      </c>
      <c r="B50" s="44">
        <v>130592.2</v>
      </c>
    </row>
    <row r="51" spans="1:5" x14ac:dyDescent="0.2">
      <c r="A51" s="42" t="s">
        <v>42</v>
      </c>
      <c r="B51" s="36">
        <v>275000</v>
      </c>
      <c r="D51" s="87"/>
      <c r="E51" s="44"/>
    </row>
    <row r="52" spans="1:5" x14ac:dyDescent="0.2">
      <c r="A52" s="87" t="s">
        <v>67</v>
      </c>
      <c r="B52" s="44">
        <v>3701.9</v>
      </c>
      <c r="D52" s="87"/>
      <c r="E52" s="44"/>
    </row>
    <row r="53" spans="1:5" x14ac:dyDescent="0.2">
      <c r="A53" s="87"/>
      <c r="B53" s="44"/>
      <c r="D53" s="91"/>
      <c r="E53" s="92"/>
    </row>
    <row r="54" spans="1:5" s="29" customFormat="1" ht="16.5" thickBot="1" x14ac:dyDescent="0.3">
      <c r="A54" s="33" t="s">
        <v>29</v>
      </c>
      <c r="B54" s="28">
        <f>B26+B35+B48</f>
        <v>63442220.57</v>
      </c>
    </row>
    <row r="55" spans="1:5" s="16" customFormat="1" ht="16.5" thickTop="1" x14ac:dyDescent="0.25">
      <c r="A55" s="33"/>
      <c r="B55" s="34"/>
    </row>
    <row r="56" spans="1:5" s="31" customFormat="1" x14ac:dyDescent="0.2">
      <c r="A56" s="129" t="s">
        <v>56</v>
      </c>
      <c r="B56" s="129"/>
    </row>
    <row r="57" spans="1:5" s="35" customFormat="1" ht="15.75" x14ac:dyDescent="0.25">
      <c r="A57" s="126" t="s">
        <v>54</v>
      </c>
      <c r="B57" s="126"/>
    </row>
    <row r="58" spans="1:5" s="35" customFormat="1" ht="15.75" x14ac:dyDescent="0.25">
      <c r="A58" s="130" t="s">
        <v>55</v>
      </c>
      <c r="B58" s="130"/>
    </row>
    <row r="59" spans="1:5" s="35" customFormat="1" ht="15.75" x14ac:dyDescent="0.25">
      <c r="A59" s="88"/>
      <c r="B59" s="88"/>
    </row>
    <row r="60" spans="1:5" s="16" customFormat="1" x14ac:dyDescent="0.2">
      <c r="A60" s="125" t="s">
        <v>30</v>
      </c>
      <c r="B60" s="125"/>
    </row>
    <row r="61" spans="1:5" s="16" customFormat="1" ht="15.75" x14ac:dyDescent="0.25">
      <c r="A61" s="126" t="s">
        <v>31</v>
      </c>
      <c r="B61" s="126"/>
    </row>
    <row r="62" spans="1:5" s="16" customFormat="1" ht="15.75" x14ac:dyDescent="0.25">
      <c r="A62" s="126" t="s">
        <v>32</v>
      </c>
      <c r="B62" s="126"/>
    </row>
    <row r="63" spans="1:5" x14ac:dyDescent="0.2">
      <c r="D63" s="16"/>
    </row>
    <row r="65" spans="4:4" x14ac:dyDescent="0.2">
      <c r="D65" s="16"/>
    </row>
  </sheetData>
  <mergeCells count="9">
    <mergeCell ref="A60:B60"/>
    <mergeCell ref="A61:B61"/>
    <mergeCell ref="A62:B62"/>
    <mergeCell ref="A11:B11"/>
    <mergeCell ref="A12:B12"/>
    <mergeCell ref="A13:B13"/>
    <mergeCell ref="A56:B56"/>
    <mergeCell ref="A57:B57"/>
    <mergeCell ref="A58:B58"/>
  </mergeCells>
  <printOptions horizontalCentered="1"/>
  <pageMargins left="0.7" right="0.7" top="0.24" bottom="0.12" header="0.17" footer="0.04"/>
  <pageSetup scale="8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zoomScaleNormal="100" workbookViewId="0"/>
  </sheetViews>
  <sheetFormatPr baseColWidth="10" defaultColWidth="11.42578125" defaultRowHeight="15" x14ac:dyDescent="0.2"/>
  <cols>
    <col min="1" max="1" width="72.42578125" style="17" customWidth="1"/>
    <col min="2" max="2" width="19.85546875" style="17" bestFit="1" customWidth="1"/>
    <col min="3" max="3" width="4.140625" style="17" customWidth="1"/>
    <col min="4" max="4" width="39.42578125" style="17" customWidth="1"/>
    <col min="5" max="6" width="17.42578125" style="17" bestFit="1" customWidth="1"/>
    <col min="7" max="16384" width="11.42578125" style="17"/>
  </cols>
  <sheetData>
    <row r="1" spans="1:2" ht="15.75" x14ac:dyDescent="0.25">
      <c r="A1" s="15"/>
      <c r="B1" s="15"/>
    </row>
    <row r="2" spans="1:2" ht="15.75" x14ac:dyDescent="0.25">
      <c r="A2" s="15"/>
      <c r="B2" s="15"/>
    </row>
    <row r="3" spans="1:2" ht="15.75" x14ac:dyDescent="0.25">
      <c r="A3" s="15"/>
      <c r="B3" s="15"/>
    </row>
    <row r="4" spans="1:2" ht="15.75" x14ac:dyDescent="0.25">
      <c r="A4" s="15"/>
      <c r="B4" s="15"/>
    </row>
    <row r="5" spans="1:2" ht="15.75" x14ac:dyDescent="0.25">
      <c r="A5" s="15"/>
      <c r="B5" s="15"/>
    </row>
    <row r="6" spans="1:2" ht="15.75" x14ac:dyDescent="0.25">
      <c r="A6" s="15"/>
      <c r="B6" s="15"/>
    </row>
    <row r="7" spans="1:2" ht="15.75" x14ac:dyDescent="0.25">
      <c r="A7" s="15"/>
      <c r="B7" s="15"/>
    </row>
    <row r="8" spans="1:2" ht="15.75" x14ac:dyDescent="0.25">
      <c r="A8" s="15"/>
      <c r="B8" s="15"/>
    </row>
    <row r="9" spans="1:2" ht="15.75" x14ac:dyDescent="0.25">
      <c r="A9" s="15"/>
      <c r="B9" s="15"/>
    </row>
    <row r="10" spans="1:2" ht="15.75" x14ac:dyDescent="0.25">
      <c r="A10" s="15"/>
      <c r="B10" s="15"/>
    </row>
    <row r="11" spans="1:2" ht="15.75" x14ac:dyDescent="0.25">
      <c r="A11" s="127" t="s">
        <v>21</v>
      </c>
      <c r="B11" s="127"/>
    </row>
    <row r="12" spans="1:2" ht="15.75" x14ac:dyDescent="0.25">
      <c r="A12" s="128" t="s">
        <v>22</v>
      </c>
      <c r="B12" s="128"/>
    </row>
    <row r="13" spans="1:2" ht="15.75" x14ac:dyDescent="0.25">
      <c r="A13" s="128" t="s">
        <v>85</v>
      </c>
      <c r="B13" s="128"/>
    </row>
    <row r="14" spans="1:2" ht="15.75" x14ac:dyDescent="0.25">
      <c r="B14" s="18"/>
    </row>
    <row r="15" spans="1:2" ht="15.75" x14ac:dyDescent="0.25">
      <c r="B15" s="18"/>
    </row>
    <row r="16" spans="1:2" ht="15.75" x14ac:dyDescent="0.25">
      <c r="A16" s="19" t="s">
        <v>18</v>
      </c>
      <c r="B16" s="20">
        <v>443450067</v>
      </c>
    </row>
    <row r="17" spans="1:4" x14ac:dyDescent="0.2">
      <c r="A17" s="21" t="s">
        <v>23</v>
      </c>
      <c r="B17" s="26">
        <v>-11121000</v>
      </c>
    </row>
    <row r="18" spans="1:4" ht="15.75" x14ac:dyDescent="0.25">
      <c r="A18" s="19" t="s">
        <v>17</v>
      </c>
      <c r="B18" s="23">
        <f>SUM(B16:B17)</f>
        <v>432329067</v>
      </c>
    </row>
    <row r="19" spans="1:4" ht="15.75" x14ac:dyDescent="0.25">
      <c r="A19" s="19" t="s">
        <v>24</v>
      </c>
      <c r="B19" s="24">
        <v>425069812.23000002</v>
      </c>
    </row>
    <row r="20" spans="1:4" s="27" customFormat="1" x14ac:dyDescent="0.2">
      <c r="A20" s="25" t="s">
        <v>25</v>
      </c>
      <c r="B20" s="26">
        <f>-B50</f>
        <v>-34603602.5</v>
      </c>
    </row>
    <row r="21" spans="1:4" s="27" customFormat="1" x14ac:dyDescent="0.2">
      <c r="A21" s="21" t="s">
        <v>26</v>
      </c>
      <c r="B21" s="26">
        <v>-467352</v>
      </c>
    </row>
    <row r="22" spans="1:4" s="27" customFormat="1" x14ac:dyDescent="0.2">
      <c r="A22" s="25" t="s">
        <v>88</v>
      </c>
      <c r="B22" s="26">
        <v>-11121000</v>
      </c>
    </row>
    <row r="23" spans="1:4" s="29" customFormat="1" ht="16.5" thickBot="1" x14ac:dyDescent="0.3">
      <c r="A23" s="19" t="s">
        <v>27</v>
      </c>
      <c r="B23" s="28">
        <f>SUM(B19:B22)</f>
        <v>378877857.73000002</v>
      </c>
      <c r="D23" s="27"/>
    </row>
    <row r="24" spans="1:4" s="29" customFormat="1" ht="16.5" thickTop="1" x14ac:dyDescent="0.25">
      <c r="A24" s="19"/>
      <c r="B24" s="34"/>
      <c r="D24" s="27"/>
    </row>
    <row r="25" spans="1:4" s="16" customFormat="1" x14ac:dyDescent="0.2">
      <c r="A25" s="17"/>
      <c r="D25" s="27"/>
    </row>
    <row r="26" spans="1:4" s="16" customFormat="1" ht="15.75" x14ac:dyDescent="0.25">
      <c r="A26" s="19" t="s">
        <v>28</v>
      </c>
      <c r="B26" s="30">
        <f>SUM(B27:B33)</f>
        <v>9022751.7799999993</v>
      </c>
      <c r="D26" s="27"/>
    </row>
    <row r="27" spans="1:4" s="16" customFormat="1" x14ac:dyDescent="0.2">
      <c r="A27" s="42" t="s">
        <v>58</v>
      </c>
      <c r="B27" s="32">
        <v>6649216.6699999999</v>
      </c>
      <c r="D27" s="27"/>
    </row>
    <row r="28" spans="1:4" s="29" customFormat="1" x14ac:dyDescent="0.2">
      <c r="A28" s="38" t="s">
        <v>59</v>
      </c>
      <c r="B28" s="32">
        <v>664090</v>
      </c>
      <c r="D28" s="27"/>
    </row>
    <row r="29" spans="1:4" s="29" customFormat="1" x14ac:dyDescent="0.2">
      <c r="A29" s="42" t="s">
        <v>60</v>
      </c>
      <c r="B29" s="32">
        <v>81000</v>
      </c>
      <c r="D29" s="27"/>
    </row>
    <row r="30" spans="1:4" s="29" customFormat="1" x14ac:dyDescent="0.2">
      <c r="A30" s="42" t="s">
        <v>62</v>
      </c>
      <c r="B30" s="32">
        <v>550000</v>
      </c>
      <c r="D30" s="27"/>
    </row>
    <row r="31" spans="1:4" s="29" customFormat="1" x14ac:dyDescent="0.2">
      <c r="A31" s="42" t="s">
        <v>63</v>
      </c>
      <c r="B31" s="32">
        <v>499611.55</v>
      </c>
      <c r="D31" s="27"/>
    </row>
    <row r="32" spans="1:4" s="29" customFormat="1" x14ac:dyDescent="0.2">
      <c r="A32" s="42" t="s">
        <v>64</v>
      </c>
      <c r="B32" s="32">
        <v>514423.87</v>
      </c>
      <c r="D32" s="27"/>
    </row>
    <row r="33" spans="1:4" s="29" customFormat="1" x14ac:dyDescent="0.2">
      <c r="A33" s="42" t="s">
        <v>65</v>
      </c>
      <c r="B33" s="32">
        <v>64409.69</v>
      </c>
      <c r="D33" s="27"/>
    </row>
    <row r="34" spans="1:4" s="29" customFormat="1" x14ac:dyDescent="0.2">
      <c r="A34" s="42"/>
      <c r="B34" s="32"/>
      <c r="D34" s="27"/>
    </row>
    <row r="35" spans="1:4" s="29" customFormat="1" x14ac:dyDescent="0.2">
      <c r="A35" s="31"/>
    </row>
    <row r="36" spans="1:4" s="29" customFormat="1" ht="15.75" x14ac:dyDescent="0.25">
      <c r="A36" s="39" t="s">
        <v>43</v>
      </c>
      <c r="B36" s="30">
        <f>SUM(B37:B43)</f>
        <v>24844813.199999999</v>
      </c>
    </row>
    <row r="37" spans="1:4" s="29" customFormat="1" x14ac:dyDescent="0.2">
      <c r="A37" s="42" t="s">
        <v>33</v>
      </c>
      <c r="B37" s="37">
        <v>67444.75</v>
      </c>
    </row>
    <row r="38" spans="1:4" s="29" customFormat="1" x14ac:dyDescent="0.2">
      <c r="A38" s="42" t="s">
        <v>34</v>
      </c>
      <c r="B38" s="37">
        <v>350633.61</v>
      </c>
    </row>
    <row r="39" spans="1:4" s="29" customFormat="1" x14ac:dyDescent="0.2">
      <c r="A39" s="42" t="s">
        <v>36</v>
      </c>
      <c r="B39" s="44">
        <v>461617.56</v>
      </c>
    </row>
    <row r="40" spans="1:4" s="29" customFormat="1" x14ac:dyDescent="0.2">
      <c r="A40" s="42" t="s">
        <v>37</v>
      </c>
      <c r="B40" s="40">
        <v>520725.02999999997</v>
      </c>
    </row>
    <row r="41" spans="1:4" s="29" customFormat="1" x14ac:dyDescent="0.2">
      <c r="A41" s="85" t="s">
        <v>45</v>
      </c>
      <c r="B41" s="40">
        <v>26871</v>
      </c>
    </row>
    <row r="42" spans="1:4" s="29" customFormat="1" x14ac:dyDescent="0.2">
      <c r="A42" s="84" t="s">
        <v>86</v>
      </c>
      <c r="B42" s="36">
        <v>4999920</v>
      </c>
      <c r="D42" s="84"/>
    </row>
    <row r="43" spans="1:4" s="29" customFormat="1" x14ac:dyDescent="0.2">
      <c r="A43" s="42" t="s">
        <v>40</v>
      </c>
      <c r="B43" s="40">
        <v>18417601.25</v>
      </c>
      <c r="D43" s="42"/>
    </row>
    <row r="44" spans="1:4" s="29" customFormat="1" x14ac:dyDescent="0.2">
      <c r="A44" s="31"/>
    </row>
    <row r="45" spans="1:4" ht="15.75" x14ac:dyDescent="0.25">
      <c r="A45" s="41"/>
      <c r="B45" s="44"/>
    </row>
    <row r="46" spans="1:4" ht="15.75" x14ac:dyDescent="0.25">
      <c r="A46" s="86" t="s">
        <v>87</v>
      </c>
      <c r="B46" s="30">
        <f>SUM(B47:B48)</f>
        <v>736037.52</v>
      </c>
    </row>
    <row r="47" spans="1:4" x14ac:dyDescent="0.2">
      <c r="A47" s="42" t="s">
        <v>48</v>
      </c>
      <c r="B47" s="36">
        <v>186037.52</v>
      </c>
    </row>
    <row r="48" spans="1:4" x14ac:dyDescent="0.2">
      <c r="A48" s="42" t="s">
        <v>42</v>
      </c>
      <c r="B48" s="40">
        <v>550000</v>
      </c>
    </row>
    <row r="49" spans="1:4" x14ac:dyDescent="0.2">
      <c r="A49" s="87"/>
      <c r="B49" s="44"/>
    </row>
    <row r="50" spans="1:4" s="29" customFormat="1" ht="16.5" thickBot="1" x14ac:dyDescent="0.3">
      <c r="A50" s="33" t="s">
        <v>29</v>
      </c>
      <c r="B50" s="28">
        <f>B26+B36+B46</f>
        <v>34603602.5</v>
      </c>
      <c r="D50" s="16"/>
    </row>
    <row r="51" spans="1:4" s="16" customFormat="1" ht="16.5" thickTop="1" x14ac:dyDescent="0.25">
      <c r="A51" s="33"/>
      <c r="B51" s="34"/>
    </row>
    <row r="52" spans="1:4" s="16" customFormat="1" ht="15.75" x14ac:dyDescent="0.25">
      <c r="A52" s="33"/>
      <c r="B52" s="34"/>
    </row>
    <row r="53" spans="1:4" s="31" customFormat="1" x14ac:dyDescent="0.2">
      <c r="A53" s="129" t="s">
        <v>56</v>
      </c>
      <c r="B53" s="129"/>
    </row>
    <row r="54" spans="1:4" s="35" customFormat="1" ht="15.75" x14ac:dyDescent="0.25">
      <c r="A54" s="126" t="s">
        <v>54</v>
      </c>
      <c r="B54" s="126"/>
    </row>
    <row r="55" spans="1:4" s="35" customFormat="1" ht="15.75" x14ac:dyDescent="0.25">
      <c r="A55" s="130" t="s">
        <v>55</v>
      </c>
      <c r="B55" s="130"/>
    </row>
    <row r="56" spans="1:4" s="35" customFormat="1" ht="15.75" x14ac:dyDescent="0.25">
      <c r="A56" s="83"/>
      <c r="B56" s="83"/>
    </row>
    <row r="57" spans="1:4" s="35" customFormat="1" ht="15.75" x14ac:dyDescent="0.25">
      <c r="A57" s="83"/>
      <c r="B57" s="83"/>
    </row>
    <row r="58" spans="1:4" s="16" customFormat="1" x14ac:dyDescent="0.2">
      <c r="A58" s="125" t="s">
        <v>30</v>
      </c>
      <c r="B58" s="125"/>
    </row>
    <row r="59" spans="1:4" s="16" customFormat="1" ht="15.75" x14ac:dyDescent="0.25">
      <c r="A59" s="126" t="s">
        <v>31</v>
      </c>
      <c r="B59" s="126"/>
    </row>
    <row r="60" spans="1:4" s="16" customFormat="1" ht="15.75" x14ac:dyDescent="0.25">
      <c r="A60" s="126" t="s">
        <v>32</v>
      </c>
      <c r="B60" s="126"/>
    </row>
    <row r="61" spans="1:4" x14ac:dyDescent="0.2">
      <c r="D61" s="16"/>
    </row>
  </sheetData>
  <mergeCells count="9">
    <mergeCell ref="A58:B58"/>
    <mergeCell ref="A59:B59"/>
    <mergeCell ref="A60:B60"/>
    <mergeCell ref="A11:B11"/>
    <mergeCell ref="A12:B12"/>
    <mergeCell ref="A13:B13"/>
    <mergeCell ref="A53:B53"/>
    <mergeCell ref="A54:B54"/>
    <mergeCell ref="A55:B55"/>
  </mergeCells>
  <printOptions horizontalCentered="1"/>
  <pageMargins left="0.7" right="0.7" top="0.24" bottom="0.12" header="0.17" footer="0.04"/>
  <pageSetup scale="8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Normal="100" workbookViewId="0">
      <selection activeCell="B20" sqref="B20"/>
    </sheetView>
  </sheetViews>
  <sheetFormatPr baseColWidth="10" defaultColWidth="11.42578125" defaultRowHeight="15" x14ac:dyDescent="0.2"/>
  <cols>
    <col min="1" max="1" width="72.42578125" style="17" customWidth="1"/>
    <col min="2" max="2" width="19.85546875" style="17" bestFit="1" customWidth="1"/>
    <col min="3" max="3" width="4.140625" style="17" customWidth="1"/>
    <col min="4" max="4" width="39.42578125" style="17" customWidth="1"/>
    <col min="5" max="6" width="17.42578125" style="17" bestFit="1" customWidth="1"/>
    <col min="7" max="16384" width="11.42578125" style="17"/>
  </cols>
  <sheetData>
    <row r="1" spans="1:2" ht="15.75" x14ac:dyDescent="0.25">
      <c r="A1" s="15"/>
      <c r="B1" s="15"/>
    </row>
    <row r="2" spans="1:2" ht="15.75" x14ac:dyDescent="0.25">
      <c r="A2" s="15"/>
      <c r="B2" s="15"/>
    </row>
    <row r="3" spans="1:2" ht="15.75" x14ac:dyDescent="0.25">
      <c r="A3" s="15"/>
      <c r="B3" s="15"/>
    </row>
    <row r="4" spans="1:2" ht="15.75" x14ac:dyDescent="0.25">
      <c r="A4" s="15"/>
      <c r="B4" s="15"/>
    </row>
    <row r="5" spans="1:2" ht="15.75" x14ac:dyDescent="0.25">
      <c r="A5" s="15"/>
      <c r="B5" s="15"/>
    </row>
    <row r="6" spans="1:2" ht="15.75" x14ac:dyDescent="0.25">
      <c r="A6" s="15"/>
      <c r="B6" s="15"/>
    </row>
    <row r="7" spans="1:2" ht="15.75" x14ac:dyDescent="0.25">
      <c r="A7" s="15"/>
      <c r="B7" s="15"/>
    </row>
    <row r="8" spans="1:2" ht="15.75" x14ac:dyDescent="0.25">
      <c r="A8" s="15"/>
      <c r="B8" s="15"/>
    </row>
    <row r="9" spans="1:2" ht="15.75" x14ac:dyDescent="0.25">
      <c r="A9" s="15"/>
      <c r="B9" s="15"/>
    </row>
    <row r="10" spans="1:2" ht="15.75" x14ac:dyDescent="0.25">
      <c r="A10" s="15"/>
      <c r="B10" s="15"/>
    </row>
    <row r="11" spans="1:2" ht="15.75" x14ac:dyDescent="0.25">
      <c r="A11" s="127" t="s">
        <v>21</v>
      </c>
      <c r="B11" s="127"/>
    </row>
    <row r="12" spans="1:2" ht="15.75" x14ac:dyDescent="0.25">
      <c r="A12" s="128" t="s">
        <v>22</v>
      </c>
      <c r="B12" s="128"/>
    </row>
    <row r="13" spans="1:2" ht="15.75" x14ac:dyDescent="0.25">
      <c r="A13" s="128" t="s">
        <v>84</v>
      </c>
      <c r="B13" s="128"/>
    </row>
    <row r="14" spans="1:2" ht="15.75" x14ac:dyDescent="0.25">
      <c r="B14" s="18"/>
    </row>
    <row r="15" spans="1:2" ht="15.75" x14ac:dyDescent="0.25">
      <c r="B15" s="18"/>
    </row>
    <row r="16" spans="1:2" ht="15.75" x14ac:dyDescent="0.25">
      <c r="A16" s="19" t="s">
        <v>18</v>
      </c>
      <c r="B16" s="20">
        <v>443450067</v>
      </c>
    </row>
    <row r="17" spans="1:4" x14ac:dyDescent="0.2">
      <c r="A17" s="21" t="s">
        <v>23</v>
      </c>
      <c r="B17" s="22">
        <v>0</v>
      </c>
    </row>
    <row r="18" spans="1:4" ht="15.75" x14ac:dyDescent="0.25">
      <c r="A18" s="19" t="s">
        <v>17</v>
      </c>
      <c r="B18" s="23">
        <f>SUM(B16:B17)</f>
        <v>443450067</v>
      </c>
    </row>
    <row r="19" spans="1:4" ht="15.75" x14ac:dyDescent="0.25">
      <c r="A19" s="19" t="s">
        <v>24</v>
      </c>
      <c r="B19" s="24">
        <v>443450067</v>
      </c>
      <c r="D19" s="16"/>
    </row>
    <row r="20" spans="1:4" s="27" customFormat="1" x14ac:dyDescent="0.2">
      <c r="A20" s="25" t="s">
        <v>25</v>
      </c>
      <c r="B20" s="26">
        <f>-B43</f>
        <v>-15098264.77</v>
      </c>
    </row>
    <row r="21" spans="1:4" s="27" customFormat="1" x14ac:dyDescent="0.2">
      <c r="A21" s="21" t="s">
        <v>26</v>
      </c>
      <c r="B21" s="26">
        <v>-3281990</v>
      </c>
      <c r="D21" s="29"/>
    </row>
    <row r="22" spans="1:4" s="29" customFormat="1" ht="16.5" thickBot="1" x14ac:dyDescent="0.3">
      <c r="A22" s="19" t="s">
        <v>27</v>
      </c>
      <c r="B22" s="28">
        <f>SUM(B19:B21)</f>
        <v>425069812.23000002</v>
      </c>
    </row>
    <row r="23" spans="1:4" s="29" customFormat="1" ht="16.5" thickTop="1" x14ac:dyDescent="0.25">
      <c r="A23" s="19"/>
      <c r="B23" s="34"/>
    </row>
    <row r="24" spans="1:4" s="16" customFormat="1" x14ac:dyDescent="0.2">
      <c r="A24" s="17"/>
      <c r="D24" s="29"/>
    </row>
    <row r="25" spans="1:4" s="16" customFormat="1" ht="15.75" x14ac:dyDescent="0.25">
      <c r="A25" s="19" t="s">
        <v>28</v>
      </c>
      <c r="B25" s="30">
        <f>SUM(B26:B31)</f>
        <v>8171026.2599999998</v>
      </c>
      <c r="D25" s="29"/>
    </row>
    <row r="26" spans="1:4" s="16" customFormat="1" x14ac:dyDescent="0.2">
      <c r="A26" s="42" t="s">
        <v>58</v>
      </c>
      <c r="B26" s="82">
        <v>6349050</v>
      </c>
      <c r="D26" s="29"/>
    </row>
    <row r="27" spans="1:4" s="29" customFormat="1" x14ac:dyDescent="0.2">
      <c r="A27" s="38" t="s">
        <v>59</v>
      </c>
      <c r="B27" s="82">
        <v>697900</v>
      </c>
    </row>
    <row r="28" spans="1:4" s="29" customFormat="1" x14ac:dyDescent="0.2">
      <c r="A28" s="42" t="s">
        <v>60</v>
      </c>
      <c r="B28" s="82">
        <v>84000</v>
      </c>
    </row>
    <row r="29" spans="1:4" s="29" customFormat="1" x14ac:dyDescent="0.2">
      <c r="A29" s="42" t="s">
        <v>63</v>
      </c>
      <c r="B29" s="40">
        <v>480726.86</v>
      </c>
    </row>
    <row r="30" spans="1:4" s="29" customFormat="1" x14ac:dyDescent="0.2">
      <c r="A30" s="42" t="s">
        <v>64</v>
      </c>
      <c r="B30" s="40">
        <v>495512.55</v>
      </c>
    </row>
    <row r="31" spans="1:4" s="29" customFormat="1" x14ac:dyDescent="0.2">
      <c r="A31" s="42" t="s">
        <v>65</v>
      </c>
      <c r="B31" s="40">
        <v>63836.85</v>
      </c>
    </row>
    <row r="32" spans="1:4" s="29" customFormat="1" x14ac:dyDescent="0.2">
      <c r="A32" s="42"/>
      <c r="B32" s="32"/>
    </row>
    <row r="33" spans="1:5" s="29" customFormat="1" x14ac:dyDescent="0.2">
      <c r="A33" s="31"/>
      <c r="E33" s="16"/>
    </row>
    <row r="34" spans="1:5" s="29" customFormat="1" ht="15.75" x14ac:dyDescent="0.25">
      <c r="A34" s="39" t="s">
        <v>43</v>
      </c>
      <c r="B34" s="30">
        <f>SUM(B35:B39)</f>
        <v>6927238.5099999998</v>
      </c>
      <c r="E34" s="16"/>
    </row>
    <row r="35" spans="1:5" s="29" customFormat="1" x14ac:dyDescent="0.2">
      <c r="A35" s="42" t="s">
        <v>36</v>
      </c>
      <c r="B35" s="44">
        <v>189117</v>
      </c>
    </row>
    <row r="36" spans="1:5" s="29" customFormat="1" x14ac:dyDescent="0.2">
      <c r="A36" s="42" t="s">
        <v>37</v>
      </c>
      <c r="B36" s="40">
        <v>524281.89999999997</v>
      </c>
      <c r="D36" s="16"/>
    </row>
    <row r="37" spans="1:5" s="29" customFormat="1" x14ac:dyDescent="0.2">
      <c r="A37" s="42" t="s">
        <v>38</v>
      </c>
      <c r="B37" s="37">
        <v>2228</v>
      </c>
      <c r="D37" s="16"/>
    </row>
    <row r="38" spans="1:5" s="29" customFormat="1" x14ac:dyDescent="0.2">
      <c r="A38" s="84" t="s">
        <v>45</v>
      </c>
      <c r="B38" s="40">
        <v>80613</v>
      </c>
      <c r="D38" s="16"/>
    </row>
    <row r="39" spans="1:5" s="29" customFormat="1" x14ac:dyDescent="0.2">
      <c r="A39" s="45" t="s">
        <v>40</v>
      </c>
      <c r="B39" s="29">
        <v>6130998.6100000003</v>
      </c>
      <c r="D39" s="16"/>
      <c r="E39" s="16"/>
    </row>
    <row r="40" spans="1:5" s="29" customFormat="1" x14ac:dyDescent="0.2">
      <c r="A40" s="42"/>
      <c r="B40" s="36"/>
      <c r="D40" s="16"/>
      <c r="E40" s="16"/>
    </row>
    <row r="41" spans="1:5" s="29" customFormat="1" ht="15.75" x14ac:dyDescent="0.25">
      <c r="A41" s="41"/>
      <c r="B41" s="44"/>
      <c r="D41" s="16"/>
      <c r="E41" s="16"/>
    </row>
    <row r="42" spans="1:5" s="29" customFormat="1" x14ac:dyDescent="0.2">
      <c r="A42" s="31"/>
      <c r="D42" s="16"/>
    </row>
    <row r="43" spans="1:5" s="29" customFormat="1" ht="16.5" thickBot="1" x14ac:dyDescent="0.3">
      <c r="A43" s="33" t="s">
        <v>29</v>
      </c>
      <c r="B43" s="28">
        <f>B25+B34</f>
        <v>15098264.77</v>
      </c>
      <c r="D43" s="16"/>
    </row>
    <row r="44" spans="1:5" s="16" customFormat="1" ht="16.5" thickTop="1" x14ac:dyDescent="0.25">
      <c r="A44" s="33"/>
      <c r="B44" s="34"/>
    </row>
    <row r="45" spans="1:5" s="16" customFormat="1" ht="15.75" x14ac:dyDescent="0.25">
      <c r="A45" s="33"/>
      <c r="B45" s="34"/>
    </row>
    <row r="46" spans="1:5" s="31" customFormat="1" x14ac:dyDescent="0.2">
      <c r="A46" s="129" t="s">
        <v>56</v>
      </c>
      <c r="B46" s="129"/>
    </row>
    <row r="47" spans="1:5" s="35" customFormat="1" ht="15.75" x14ac:dyDescent="0.25">
      <c r="A47" s="126" t="s">
        <v>54</v>
      </c>
      <c r="B47" s="126"/>
    </row>
    <row r="48" spans="1:5" s="35" customFormat="1" ht="15.75" x14ac:dyDescent="0.25">
      <c r="A48" s="130" t="s">
        <v>55</v>
      </c>
      <c r="B48" s="130"/>
    </row>
    <row r="49" spans="1:4" s="35" customFormat="1" ht="15.75" x14ac:dyDescent="0.25">
      <c r="A49" s="43"/>
      <c r="B49" s="43"/>
    </row>
    <row r="50" spans="1:4" s="35" customFormat="1" ht="15.75" x14ac:dyDescent="0.25">
      <c r="A50" s="43"/>
      <c r="B50" s="43"/>
    </row>
    <row r="51" spans="1:4" s="16" customFormat="1" x14ac:dyDescent="0.2">
      <c r="A51" s="125" t="s">
        <v>30</v>
      </c>
      <c r="B51" s="125"/>
    </row>
    <row r="52" spans="1:4" s="16" customFormat="1" ht="15.75" x14ac:dyDescent="0.25">
      <c r="A52" s="126" t="s">
        <v>31</v>
      </c>
      <c r="B52" s="126"/>
    </row>
    <row r="53" spans="1:4" s="16" customFormat="1" ht="15.75" x14ac:dyDescent="0.25">
      <c r="A53" s="126" t="s">
        <v>32</v>
      </c>
      <c r="B53" s="126"/>
    </row>
    <row r="54" spans="1:4" x14ac:dyDescent="0.2">
      <c r="D54" s="16"/>
    </row>
  </sheetData>
  <mergeCells count="9">
    <mergeCell ref="A51:B51"/>
    <mergeCell ref="A52:B52"/>
    <mergeCell ref="A53:B53"/>
    <mergeCell ref="A11:B11"/>
    <mergeCell ref="A12:B12"/>
    <mergeCell ref="A13:B13"/>
    <mergeCell ref="A46:B46"/>
    <mergeCell ref="A47:B47"/>
    <mergeCell ref="A48:B48"/>
  </mergeCells>
  <printOptions horizontalCentered="1"/>
  <pageMargins left="0.7" right="0.7" top="0.24" bottom="0.12" header="0.17" footer="0.04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12</vt:i4>
      </vt:variant>
    </vt:vector>
  </HeadingPairs>
  <TitlesOfParts>
    <vt:vector size="20" baseType="lpstr">
      <vt:lpstr>EJECUCION PRESUP AÑO 2015</vt:lpstr>
      <vt:lpstr>RESUMEN EJECUCION ANUAL 2016</vt:lpstr>
      <vt:lpstr>REPORTE EJECUCION JUNIO 2016</vt:lpstr>
      <vt:lpstr>REPORTE EJECUCION MAYO 2016</vt:lpstr>
      <vt:lpstr>REPORTE EJECUCION ABRIL 2016</vt:lpstr>
      <vt:lpstr>REPORTE EJECUCION MARZO 2016</vt:lpstr>
      <vt:lpstr>REPORTE EJECUCION FEBRERO 2016</vt:lpstr>
      <vt:lpstr>REPORTE EJECUCION ENERO 2016</vt:lpstr>
      <vt:lpstr>'REPORTE EJECUCION ABRIL 2016'!Área_de_impresión</vt:lpstr>
      <vt:lpstr>'REPORTE EJECUCION ENERO 2016'!Área_de_impresión</vt:lpstr>
      <vt:lpstr>'REPORTE EJECUCION FEBRERO 2016'!Área_de_impresión</vt:lpstr>
      <vt:lpstr>'REPORTE EJECUCION JUNIO 2016'!Área_de_impresión</vt:lpstr>
      <vt:lpstr>'REPORTE EJECUCION MARZO 2016'!Área_de_impresión</vt:lpstr>
      <vt:lpstr>'REPORTE EJECUCION MAYO 2016'!Área_de_impresión</vt:lpstr>
      <vt:lpstr>'REPORTE EJECUCION ABRIL 2016'!Títulos_a_imprimir</vt:lpstr>
      <vt:lpstr>'REPORTE EJECUCION ENERO 2016'!Títulos_a_imprimir</vt:lpstr>
      <vt:lpstr>'REPORTE EJECUCION FEBRERO 2016'!Títulos_a_imprimir</vt:lpstr>
      <vt:lpstr>'REPORTE EJECUCION JUNIO 2016'!Títulos_a_imprimir</vt:lpstr>
      <vt:lpstr>'REPORTE EJECUCION MARZO 2016'!Títulos_a_imprimir</vt:lpstr>
      <vt:lpstr>'REPORTE EJECUCION MAYO 2016'!Títulos_a_imprimir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Rosario</dc:creator>
  <cp:lastModifiedBy>Joel Rosario</cp:lastModifiedBy>
  <cp:lastPrinted>2016-07-01T13:26:25Z</cp:lastPrinted>
  <dcterms:created xsi:type="dcterms:W3CDTF">2015-01-08T13:47:05Z</dcterms:created>
  <dcterms:modified xsi:type="dcterms:W3CDTF">2016-07-01T13:33:13Z</dcterms:modified>
</cp:coreProperties>
</file>