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ejecucion!$A$1:$G$95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75" i="7" l="1"/>
  <c r="F74" i="7" s="1"/>
  <c r="F46" i="7"/>
  <c r="F84" i="7"/>
  <c r="F83" i="7" s="1"/>
  <c r="F82" i="7" s="1"/>
  <c r="G86" i="7" s="1"/>
  <c r="F71" i="7" l="1"/>
  <c r="F33" i="7"/>
  <c r="F31" i="7" l="1"/>
  <c r="F79" i="7" l="1"/>
  <c r="F78" i="7" s="1"/>
  <c r="F61" i="7"/>
  <c r="F60" i="7" s="1"/>
  <c r="F76" i="7"/>
  <c r="F69" i="7"/>
  <c r="F58" i="7" l="1"/>
  <c r="F56" i="7"/>
  <c r="F54" i="7"/>
  <c r="F52" i="7"/>
  <c r="F50" i="7"/>
  <c r="F48" i="7"/>
  <c r="F47" i="7" l="1"/>
  <c r="G81" i="7"/>
  <c r="F36" i="7"/>
  <c r="F35" i="7" s="1"/>
  <c r="F64" i="7" l="1"/>
  <c r="F63" i="7" s="1"/>
  <c r="F67" i="7" l="1"/>
  <c r="F66" i="7" l="1"/>
  <c r="G73" i="7" s="1"/>
  <c r="F28" i="7"/>
  <c r="F26" i="7" l="1"/>
  <c r="F25" i="7" s="1"/>
  <c r="F43" i="7" l="1"/>
  <c r="F41" i="7"/>
  <c r="F39" i="7"/>
  <c r="F38" i="7" s="1"/>
  <c r="F24" i="7" s="1"/>
  <c r="G45" i="7" l="1"/>
  <c r="G88" i="7" s="1"/>
  <c r="G20" i="7"/>
  <c r="G26" i="8"/>
  <c r="G25" i="8" l="1"/>
  <c r="G27" i="8" s="1"/>
  <c r="G30" i="8" l="1"/>
  <c r="G31" i="8" s="1"/>
  <c r="G89" i="7"/>
</calcChain>
</file>

<file path=xl/sharedStrings.xml><?xml version="1.0" encoding="utf-8"?>
<sst xmlns="http://schemas.openxmlformats.org/spreadsheetml/2006/main" count="146" uniqueCount="132">
  <si>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</si>
  <si>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</si>
  <si>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</si>
  <si>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</si>
  <si>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</si>
  <si>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</si>
  <si>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</si>
  <si>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</si>
  <si>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</si>
  <si>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</si>
  <si>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</si>
  <si>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</si>
  <si>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</si>
  <si>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</si>
  <si>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</si>
  <si>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</si>
  <si>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</si>
  <si>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</si>
  <si>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</si>
  <si>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</si>
  <si>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</si>
  <si>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</si>
  <si>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</si>
  <si>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</si>
  <si>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</si>
  <si>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</si>
  <si>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</si>
  <si>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</si>
  <si>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</si>
  <si>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</si>
  <si>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</si>
  <si>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</si>
  <si>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</si>
  <si>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</si>
  <si>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</si>
  <si>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</si>
  <si>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</si>
  <si>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</si>
  <si>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</si>
  <si>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</si>
  <si>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</si>
  <si>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</si>
  <si>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</si>
  <si>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</si>
  <si>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</si>
  <si>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</si>
  <si>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</si>
  <si>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</si>
  <si>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</si>
  <si>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</si>
  <si>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</si>
  <si>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</si>
  <si>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</si>
  <si>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</si>
  <si>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</si>
  <si>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</si>
  <si>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2.1.1.2.06</t>
  </si>
  <si>
    <t>Jornales</t>
  </si>
  <si>
    <t>CONTRATACION DE SERVICIOS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</si>
  <si>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</si>
  <si>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</si>
  <si>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</si>
  <si>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</si>
  <si>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</si>
  <si>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</si>
  <si>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</si>
  <si>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</si>
  <si>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</si>
  <si>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</si>
  <si>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</si>
  <si>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Gasoil</t>
  </si>
  <si>
    <t>EJECUCIÓN PRESUPUESTARIA,  2016</t>
  </si>
  <si>
    <t>2.2.1.8</t>
  </si>
  <si>
    <t>2.2.1.8.01</t>
  </si>
  <si>
    <t>Recoleccion de Residuos Sólidos</t>
  </si>
  <si>
    <t>2.2.1.7</t>
  </si>
  <si>
    <t>Agua</t>
  </si>
  <si>
    <t>2.2.1.7.01</t>
  </si>
  <si>
    <t>2.2.8.2</t>
  </si>
  <si>
    <t>Comisiones y gastos bancarios</t>
  </si>
  <si>
    <t>2.2.8.2.01</t>
  </si>
  <si>
    <t>2.2.5</t>
  </si>
  <si>
    <t>ALQUILERES Y RENTAS</t>
  </si>
  <si>
    <t>2.2.5.1</t>
  </si>
  <si>
    <t>Alquileres y rentas de edificios y locales</t>
  </si>
  <si>
    <t>2.2.5.1.01</t>
  </si>
  <si>
    <t>2.2.6</t>
  </si>
  <si>
    <t>SEGUROS</t>
  </si>
  <si>
    <t>2.2.6.9</t>
  </si>
  <si>
    <t>Otros Seguros</t>
  </si>
  <si>
    <t>2.2.6.9.01</t>
  </si>
  <si>
    <t>OTROS SERVICIOS NO INCLUIDOS EN CONCEPTOS ANTERIORES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</si>
  <si>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</si>
  <si>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</si>
  <si>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</si>
  <si>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</si>
  <si>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</si>
  <si>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</si>
  <si>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2.2.8.6</t>
  </si>
  <si>
    <t>Organización de Eventos y Festividades</t>
  </si>
  <si>
    <t>2.2.8.6.01</t>
  </si>
  <si>
    <t>Eventos Generales</t>
  </si>
  <si>
    <t>2.3.1</t>
  </si>
  <si>
    <t>ALIMENTOS Y PRODUCTOS AGROFORESTALES</t>
  </si>
  <si>
    <t>2.3.1.1</t>
  </si>
  <si>
    <t>Alimentos y bebidas para personas</t>
  </si>
  <si>
    <t xml:space="preserve">2.3.1.1.01 </t>
  </si>
  <si>
    <t>Período del 01/11/2016 al 30/11/2016</t>
  </si>
  <si>
    <t>BALANCE DISPONIBLE PARA COMPROMISOS PENDIENTES AL 1/11/2016</t>
  </si>
  <si>
    <t>TOTAL INGRESOS POR PARTIDAS PRESUPUESTARIAS, NOVIEMBRE 2016</t>
  </si>
  <si>
    <t>Del 1ro. de noviembre al 30, 2016</t>
  </si>
  <si>
    <t xml:space="preserve"> - Balance disponible al 1/11/2016</t>
  </si>
  <si>
    <t>BALANCE  DISPONIBLE AL 30/11/2016</t>
  </si>
  <si>
    <t>2.1.1.4</t>
  </si>
  <si>
    <t>Sueldo Anual No. 13</t>
  </si>
  <si>
    <t>2.1.1.4.01</t>
  </si>
  <si>
    <t>2.1.1.5</t>
  </si>
  <si>
    <t>Prestaciones Económicas</t>
  </si>
  <si>
    <t>2.1.1.5.04</t>
  </si>
  <si>
    <t>Proporción de Vacaciones no Disfrutadas</t>
  </si>
  <si>
    <t>2.2.8.7</t>
  </si>
  <si>
    <t>Servicios Técnicos y Profesionales</t>
  </si>
  <si>
    <t>2.2.8.7.06</t>
  </si>
  <si>
    <t>Otros servicios técnicos profesionales</t>
  </si>
  <si>
    <t>TRANSFERENCIAS CORRIENTES</t>
  </si>
  <si>
    <t>2.4.1</t>
  </si>
  <si>
    <t>TRANSFERENCIAS CORRIENTES AL SECTOR PRIVADO</t>
  </si>
  <si>
    <t>2.4.1.2</t>
  </si>
  <si>
    <t>Ayudas y Donaciones</t>
  </si>
  <si>
    <t>2.4.1.2.02</t>
  </si>
  <si>
    <t>Ayudas y Donaciones Ocasionales a Hogares y Personas</t>
  </si>
  <si>
    <t>Subtotal Tranferencias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</si>
</sst>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164" fontId="1" fillId="0" borderId="0" xfId="1" applyFont="1" applyFill="1" applyBorder="1"/>
    <xf numFmtId="43" fontId="3" fillId="0" borderId="0" xfId="2" applyFont="1" applyAlignment="1">
      <alignment wrapText="1"/>
    </xf>
    <xf numFmtId="0" fontId="2" fillId="0" borderId="0" xfId="3" applyFont="1" applyBorder="1" applyAlignment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Millares 2" xfId="4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7"/>
  <sheetViews>
    <sheetView showZeros="0" topLeftCell="A64" zoomScaleNormal="100" workbookViewId="0">
      <selection activeCell="E80" sqref="E8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7.42578125" style="3" bestFit="1" customWidth="1"/>
    <col min="7" max="7" width="18.7109375" style="3" bestFit="1" customWidth="1"/>
    <col min="8" max="8" width="11.42578125" style="2"/>
    <col min="9" max="9" width="12.85546875" style="2" bestFit="1" customWidth="1"/>
    <col min="10" max="11" width="11.42578125" style="2"/>
    <col min="12" max="30" width="0" style="2" hidden="1" customWidth="1"/>
    <col min="31" max="16384" width="11.42578125" style="2"/>
  </cols>
  <sheetData>
    <row r="6" spans="1:7" ht="15.75" customHeight="1" x14ac:dyDescent="0.25">
      <c r="A6" s="76"/>
      <c r="B6" s="76"/>
      <c r="C6" s="76"/>
      <c r="D6" s="76"/>
      <c r="E6" s="76"/>
      <c r="F6" s="76"/>
      <c r="G6" s="7"/>
    </row>
    <row r="7" spans="1:7" x14ac:dyDescent="0.2">
      <c r="A7" s="4"/>
      <c r="B7" s="4"/>
      <c r="C7" s="4"/>
      <c r="D7" s="1"/>
    </row>
    <row r="8" spans="1:7" x14ac:dyDescent="0.2">
      <c r="A8" s="4"/>
      <c r="B8" s="4"/>
      <c r="C8" s="4"/>
      <c r="D8" s="1"/>
    </row>
    <row r="9" spans="1:7" x14ac:dyDescent="0.2">
      <c r="A9" s="4"/>
      <c r="B9" s="4"/>
      <c r="C9" s="4"/>
      <c r="D9" s="1"/>
    </row>
    <row r="10" spans="1:7" x14ac:dyDescent="0.2">
      <c r="A10" s="4"/>
      <c r="B10" s="4"/>
      <c r="C10" s="4"/>
      <c r="D10" s="1"/>
    </row>
    <row r="11" spans="1:7" x14ac:dyDescent="0.2">
      <c r="A11" s="4"/>
      <c r="B11" s="4"/>
      <c r="C11" s="4"/>
      <c r="D11" s="1"/>
    </row>
    <row r="12" spans="1:7" x14ac:dyDescent="0.2">
      <c r="A12" s="4"/>
      <c r="B12" s="4"/>
      <c r="C12" s="4"/>
      <c r="D12" s="1"/>
    </row>
    <row r="13" spans="1:7" x14ac:dyDescent="0.2">
      <c r="A13" s="4"/>
      <c r="B13" s="4"/>
      <c r="C13" s="4"/>
      <c r="D13" s="1"/>
    </row>
    <row r="14" spans="1:7" ht="15.75" x14ac:dyDescent="0.25">
      <c r="A14" s="75" t="s">
        <v>71</v>
      </c>
      <c r="B14" s="75"/>
      <c r="C14" s="75"/>
      <c r="D14" s="75"/>
      <c r="E14" s="75"/>
      <c r="F14" s="75"/>
      <c r="G14" s="75"/>
    </row>
    <row r="15" spans="1:7" ht="15.75" x14ac:dyDescent="0.25">
      <c r="A15" s="75" t="s">
        <v>107</v>
      </c>
      <c r="B15" s="75"/>
      <c r="C15" s="75"/>
      <c r="D15" s="75"/>
      <c r="E15" s="75"/>
      <c r="F15" s="75"/>
      <c r="G15" s="75"/>
    </row>
    <row r="16" spans="1:7" ht="15.75" x14ac:dyDescent="0.25">
      <c r="A16" s="75" t="s">
        <v>1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108</v>
      </c>
      <c r="B18" s="43"/>
      <c r="C18" s="13"/>
      <c r="D18" s="6"/>
      <c r="E18" s="14"/>
      <c r="G18" s="51">
        <v>110137893.34</v>
      </c>
    </row>
    <row r="19" spans="1:9" ht="16.5" customHeight="1" thickBot="1" x14ac:dyDescent="0.25">
      <c r="A19" s="52" t="s">
        <v>109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110137893.34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12</v>
      </c>
      <c r="B22" s="74"/>
      <c r="C22" s="74"/>
      <c r="D22" s="74"/>
      <c r="E22" s="74"/>
      <c r="F22" s="74"/>
      <c r="G22" s="12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46</v>
      </c>
      <c r="E23" s="34" t="s">
        <v>20</v>
      </c>
      <c r="F23" s="35">
        <v>2016</v>
      </c>
      <c r="G23" s="12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F25+F35+F38</f>
        <v>17941031.009999998</v>
      </c>
      <c r="G24" s="12"/>
    </row>
    <row r="25" spans="1:9" s="45" customFormat="1" x14ac:dyDescent="0.2">
      <c r="A25" s="47"/>
      <c r="B25" s="46" t="s">
        <v>35</v>
      </c>
      <c r="E25" s="46" t="s">
        <v>49</v>
      </c>
      <c r="F25" s="48">
        <f>F26+F28+F31+F33</f>
        <v>16269205.209999999</v>
      </c>
      <c r="G25" s="12"/>
    </row>
    <row r="26" spans="1:9" s="45" customFormat="1" x14ac:dyDescent="0.2">
      <c r="A26" s="47"/>
      <c r="B26" s="47"/>
      <c r="C26" s="49" t="s">
        <v>39</v>
      </c>
      <c r="E26" s="46" t="s">
        <v>47</v>
      </c>
      <c r="F26" s="48">
        <f>SUM(F27)</f>
        <v>7096250</v>
      </c>
      <c r="G26" s="12"/>
    </row>
    <row r="27" spans="1:9" s="45" customFormat="1" x14ac:dyDescent="0.2">
      <c r="A27" s="47"/>
      <c r="B27" s="47"/>
      <c r="D27" s="49" t="s">
        <v>26</v>
      </c>
      <c r="E27" s="45" t="s">
        <v>48</v>
      </c>
      <c r="F27" s="50">
        <v>7096250</v>
      </c>
      <c r="G27" s="12"/>
    </row>
    <row r="28" spans="1:9" s="45" customFormat="1" x14ac:dyDescent="0.2">
      <c r="A28" s="47"/>
      <c r="B28" s="47"/>
      <c r="C28" s="49" t="s">
        <v>40</v>
      </c>
      <c r="E28" s="46" t="s">
        <v>51</v>
      </c>
      <c r="F28" s="48">
        <f>SUM(F29:F30)</f>
        <v>1309300</v>
      </c>
      <c r="G28" s="12"/>
    </row>
    <row r="29" spans="1:9" s="45" customFormat="1" x14ac:dyDescent="0.2">
      <c r="A29" s="47"/>
      <c r="B29" s="47"/>
      <c r="D29" s="49" t="s">
        <v>25</v>
      </c>
      <c r="E29" s="49" t="s">
        <v>24</v>
      </c>
      <c r="F29" s="50">
        <v>1225300</v>
      </c>
      <c r="G29" s="12"/>
    </row>
    <row r="30" spans="1:9" s="45" customFormat="1" x14ac:dyDescent="0.2">
      <c r="A30" s="47"/>
      <c r="B30" s="47"/>
      <c r="D30" s="56" t="s">
        <v>56</v>
      </c>
      <c r="E30" s="56" t="s">
        <v>57</v>
      </c>
      <c r="F30" s="50">
        <v>84000</v>
      </c>
      <c r="G30" s="12"/>
    </row>
    <row r="31" spans="1:9" s="54" customFormat="1" x14ac:dyDescent="0.2">
      <c r="A31" s="47"/>
      <c r="B31" s="47"/>
      <c r="C31" s="58" t="s">
        <v>113</v>
      </c>
      <c r="D31" s="56"/>
      <c r="E31" s="46" t="s">
        <v>114</v>
      </c>
      <c r="F31" s="48">
        <f>SUM(F32:F32)</f>
        <v>7853687.5099999998</v>
      </c>
      <c r="G31" s="55"/>
      <c r="H31" s="61"/>
      <c r="I31" s="62"/>
    </row>
    <row r="32" spans="1:9" s="54" customFormat="1" x14ac:dyDescent="0.2">
      <c r="A32" s="47"/>
      <c r="B32" s="47"/>
      <c r="D32" s="58" t="s">
        <v>115</v>
      </c>
      <c r="E32" s="56" t="s">
        <v>114</v>
      </c>
      <c r="F32" s="57">
        <v>7853687.5099999998</v>
      </c>
      <c r="G32" s="55"/>
      <c r="H32" s="61"/>
      <c r="I32" s="62"/>
    </row>
    <row r="33" spans="1:9" s="54" customFormat="1" x14ac:dyDescent="0.2">
      <c r="A33" s="47"/>
      <c r="B33" s="47"/>
      <c r="C33" s="58" t="s">
        <v>116</v>
      </c>
      <c r="D33" s="56"/>
      <c r="E33" s="46" t="s">
        <v>117</v>
      </c>
      <c r="F33" s="48">
        <f>SUM(F34:F34)</f>
        <v>9967.7000000000007</v>
      </c>
      <c r="G33" s="55"/>
      <c r="H33" s="61"/>
      <c r="I33" s="62"/>
    </row>
    <row r="34" spans="1:9" s="54" customFormat="1" x14ac:dyDescent="0.2">
      <c r="A34" s="47"/>
      <c r="B34" s="47"/>
      <c r="D34" s="58" t="s">
        <v>118</v>
      </c>
      <c r="E34" s="56" t="s">
        <v>119</v>
      </c>
      <c r="F34" s="57">
        <v>9967.7000000000007</v>
      </c>
      <c r="G34" s="55"/>
      <c r="H34" s="61"/>
      <c r="I34" s="62"/>
    </row>
    <row r="35" spans="1:9" s="45" customFormat="1" x14ac:dyDescent="0.2">
      <c r="A35" s="47"/>
      <c r="B35" s="46" t="s">
        <v>36</v>
      </c>
      <c r="E35" s="46" t="s">
        <v>0</v>
      </c>
      <c r="F35" s="48">
        <f>F36</f>
        <v>438000</v>
      </c>
      <c r="G35" s="12"/>
    </row>
    <row r="36" spans="1:9" s="45" customFormat="1" x14ac:dyDescent="0.2">
      <c r="A36" s="47"/>
      <c r="B36" s="47"/>
      <c r="C36" s="49" t="s">
        <v>41</v>
      </c>
      <c r="E36" s="46" t="s">
        <v>50</v>
      </c>
      <c r="F36" s="48">
        <f>SUM(F37:F37)</f>
        <v>438000</v>
      </c>
      <c r="G36" s="12"/>
    </row>
    <row r="37" spans="1:9" s="45" customFormat="1" x14ac:dyDescent="0.2">
      <c r="A37" s="47"/>
      <c r="B37" s="47"/>
      <c r="D37" s="49" t="s">
        <v>28</v>
      </c>
      <c r="E37" s="49" t="s">
        <v>27</v>
      </c>
      <c r="F37" s="50">
        <v>438000</v>
      </c>
      <c r="G37" s="12"/>
    </row>
    <row r="38" spans="1:9" s="45" customFormat="1" x14ac:dyDescent="0.2">
      <c r="A38" s="47"/>
      <c r="B38" s="46" t="s">
        <v>37</v>
      </c>
      <c r="E38" s="46" t="s">
        <v>52</v>
      </c>
      <c r="F38" s="48">
        <f>F39+F41+F43</f>
        <v>1233825.8000000003</v>
      </c>
      <c r="G38" s="12"/>
    </row>
    <row r="39" spans="1:9" s="45" customFormat="1" x14ac:dyDescent="0.2">
      <c r="A39" s="47"/>
      <c r="B39" s="47"/>
      <c r="C39" s="49" t="s">
        <v>42</v>
      </c>
      <c r="E39" s="46" t="s">
        <v>15</v>
      </c>
      <c r="F39" s="48">
        <f t="shared" ref="F39" si="0">SUM(F40)</f>
        <v>572616.80000000005</v>
      </c>
      <c r="G39" s="12"/>
    </row>
    <row r="40" spans="1:9" s="45" customFormat="1" x14ac:dyDescent="0.2">
      <c r="A40" s="47"/>
      <c r="B40" s="47"/>
      <c r="D40" s="49" t="s">
        <v>29</v>
      </c>
      <c r="E40" s="49" t="s">
        <v>15</v>
      </c>
      <c r="F40" s="50">
        <v>572616.80000000005</v>
      </c>
      <c r="G40" s="12"/>
    </row>
    <row r="41" spans="1:9" s="45" customFormat="1" x14ac:dyDescent="0.2">
      <c r="A41" s="47"/>
      <c r="B41" s="47"/>
      <c r="C41" s="49" t="s">
        <v>43</v>
      </c>
      <c r="E41" s="46" t="s">
        <v>30</v>
      </c>
      <c r="F41" s="48">
        <f t="shared" ref="F41" si="1">SUM(F42)</f>
        <v>586009.15</v>
      </c>
      <c r="G41" s="12"/>
    </row>
    <row r="42" spans="1:9" s="45" customFormat="1" x14ac:dyDescent="0.2">
      <c r="A42" s="47"/>
      <c r="B42" s="47"/>
      <c r="D42" s="49" t="s">
        <v>31</v>
      </c>
      <c r="E42" s="49" t="s">
        <v>30</v>
      </c>
      <c r="F42" s="50">
        <v>586009.15</v>
      </c>
      <c r="G42" s="12"/>
    </row>
    <row r="43" spans="1:9" s="45" customFormat="1" x14ac:dyDescent="0.2">
      <c r="A43" s="47"/>
      <c r="B43" s="47"/>
      <c r="C43" s="49" t="s">
        <v>44</v>
      </c>
      <c r="E43" s="46" t="s">
        <v>7</v>
      </c>
      <c r="F43" s="48">
        <f t="shared" ref="F43" si="2">SUM(F44)</f>
        <v>75199.850000000006</v>
      </c>
      <c r="G43" s="12"/>
    </row>
    <row r="44" spans="1:9" s="45" customFormat="1" x14ac:dyDescent="0.2">
      <c r="A44" s="47"/>
      <c r="B44" s="47"/>
      <c r="D44" s="49" t="s">
        <v>32</v>
      </c>
      <c r="E44" s="49" t="s">
        <v>7</v>
      </c>
      <c r="F44" s="50">
        <v>75199.850000000006</v>
      </c>
      <c r="G44" s="12"/>
    </row>
    <row r="45" spans="1:9" x14ac:dyDescent="0.2">
      <c r="A45" s="8"/>
      <c r="B45" s="8"/>
      <c r="C45" s="15"/>
      <c r="E45" s="6" t="s">
        <v>54</v>
      </c>
      <c r="F45" s="2"/>
      <c r="G45" s="12">
        <f>+F24</f>
        <v>17941031.009999998</v>
      </c>
    </row>
    <row r="46" spans="1:9" s="45" customFormat="1" ht="15.75" x14ac:dyDescent="0.25">
      <c r="A46" s="46">
        <v>2.2000000000000002</v>
      </c>
      <c r="B46" s="47"/>
      <c r="E46" s="44" t="s">
        <v>58</v>
      </c>
      <c r="F46" s="48">
        <f>+F47+F60+F63+F66</f>
        <v>14203724.369999999</v>
      </c>
      <c r="G46" s="12"/>
    </row>
    <row r="47" spans="1:9" s="45" customFormat="1" x14ac:dyDescent="0.2">
      <c r="A47" s="47"/>
      <c r="B47" s="46" t="s">
        <v>38</v>
      </c>
      <c r="E47" s="46" t="s">
        <v>53</v>
      </c>
      <c r="F47" s="48">
        <f>+F48+F50+F52+F54+F56+F58</f>
        <v>911580.19</v>
      </c>
      <c r="G47" s="12"/>
    </row>
    <row r="48" spans="1:9" s="54" customFormat="1" x14ac:dyDescent="0.2">
      <c r="A48" s="47"/>
      <c r="B48" s="47"/>
      <c r="C48" s="56" t="s">
        <v>92</v>
      </c>
      <c r="E48" s="46" t="s">
        <v>93</v>
      </c>
      <c r="F48" s="48">
        <f>SUM(F49)</f>
        <v>221.05</v>
      </c>
      <c r="G48" s="55"/>
    </row>
    <row r="49" spans="1:7" s="54" customFormat="1" x14ac:dyDescent="0.2">
      <c r="A49" s="47"/>
      <c r="B49" s="47"/>
      <c r="D49" s="56" t="s">
        <v>94</v>
      </c>
      <c r="E49" s="56" t="s">
        <v>93</v>
      </c>
      <c r="F49" s="57">
        <v>221.05</v>
      </c>
      <c r="G49" s="55"/>
    </row>
    <row r="50" spans="1:7" s="54" customFormat="1" x14ac:dyDescent="0.2">
      <c r="A50" s="47"/>
      <c r="B50" s="47"/>
      <c r="C50" s="56" t="s">
        <v>95</v>
      </c>
      <c r="E50" s="46" t="s">
        <v>96</v>
      </c>
      <c r="F50" s="48">
        <f t="shared" ref="F50" si="3">SUM(F51)</f>
        <v>59368.76</v>
      </c>
      <c r="G50" s="55"/>
    </row>
    <row r="51" spans="1:7" s="54" customFormat="1" x14ac:dyDescent="0.2">
      <c r="A51" s="47"/>
      <c r="B51" s="47"/>
      <c r="D51" s="56" t="s">
        <v>97</v>
      </c>
      <c r="E51" s="56" t="s">
        <v>96</v>
      </c>
      <c r="F51" s="57">
        <v>59368.76</v>
      </c>
      <c r="G51" s="55"/>
    </row>
    <row r="52" spans="1:7" s="54" customFormat="1" x14ac:dyDescent="0.2">
      <c r="A52" s="47"/>
      <c r="B52" s="47"/>
      <c r="C52" s="56" t="s">
        <v>67</v>
      </c>
      <c r="E52" s="46" t="s">
        <v>69</v>
      </c>
      <c r="F52" s="48">
        <f t="shared" ref="F52" si="4">SUM(F53)</f>
        <v>225970.55</v>
      </c>
      <c r="G52" s="55"/>
    </row>
    <row r="53" spans="1:7" s="54" customFormat="1" x14ac:dyDescent="0.2">
      <c r="A53" s="47"/>
      <c r="B53" s="47"/>
      <c r="D53" s="56" t="s">
        <v>68</v>
      </c>
      <c r="E53" s="56" t="s">
        <v>69</v>
      </c>
      <c r="F53" s="57">
        <v>225970.55</v>
      </c>
      <c r="G53" s="55"/>
    </row>
    <row r="54" spans="1:7" s="54" customFormat="1" x14ac:dyDescent="0.2">
      <c r="A54" s="47"/>
      <c r="B54" s="47"/>
      <c r="C54" s="56" t="s">
        <v>45</v>
      </c>
      <c r="E54" s="46" t="s">
        <v>2</v>
      </c>
      <c r="F54" s="48">
        <f>SUM(F55)</f>
        <v>622341.82999999996</v>
      </c>
      <c r="G54" s="55"/>
    </row>
    <row r="55" spans="1:7" s="54" customFormat="1" x14ac:dyDescent="0.2">
      <c r="A55" s="47"/>
      <c r="B55" s="47"/>
      <c r="D55" s="56" t="s">
        <v>34</v>
      </c>
      <c r="E55" s="56" t="s">
        <v>33</v>
      </c>
      <c r="F55" s="57">
        <v>622341.82999999996</v>
      </c>
      <c r="G55" s="55"/>
    </row>
    <row r="56" spans="1:7" s="54" customFormat="1" x14ac:dyDescent="0.2">
      <c r="A56" s="47"/>
      <c r="B56" s="47"/>
      <c r="C56" s="56" t="s">
        <v>75</v>
      </c>
      <c r="E56" s="46" t="s">
        <v>76</v>
      </c>
      <c r="F56" s="48">
        <f>SUM(F57)</f>
        <v>2270</v>
      </c>
      <c r="G56" s="55"/>
    </row>
    <row r="57" spans="1:7" s="54" customFormat="1" x14ac:dyDescent="0.2">
      <c r="A57" s="47"/>
      <c r="B57" s="47"/>
      <c r="D57" s="56" t="s">
        <v>77</v>
      </c>
      <c r="E57" s="56" t="s">
        <v>76</v>
      </c>
      <c r="F57" s="57">
        <v>2270</v>
      </c>
      <c r="G57" s="55"/>
    </row>
    <row r="58" spans="1:7" s="54" customFormat="1" x14ac:dyDescent="0.2">
      <c r="A58" s="47"/>
      <c r="B58" s="47"/>
      <c r="C58" s="56" t="s">
        <v>72</v>
      </c>
      <c r="E58" s="46" t="s">
        <v>74</v>
      </c>
      <c r="F58" s="48">
        <f>SUM(F59)</f>
        <v>1408</v>
      </c>
      <c r="G58" s="55"/>
    </row>
    <row r="59" spans="1:7" s="54" customFormat="1" x14ac:dyDescent="0.2">
      <c r="A59" s="47"/>
      <c r="B59" s="47"/>
      <c r="D59" s="56" t="s">
        <v>73</v>
      </c>
      <c r="E59" s="56" t="s">
        <v>74</v>
      </c>
      <c r="F59" s="57">
        <v>1408</v>
      </c>
      <c r="G59" s="55"/>
    </row>
    <row r="60" spans="1:7" s="64" customFormat="1" x14ac:dyDescent="0.2">
      <c r="A60" s="63"/>
      <c r="B60" s="59" t="s">
        <v>81</v>
      </c>
      <c r="E60" s="68" t="s">
        <v>82</v>
      </c>
      <c r="F60" s="48">
        <f>+F61</f>
        <v>26871</v>
      </c>
      <c r="G60" s="70"/>
    </row>
    <row r="61" spans="1:7" s="64" customFormat="1" x14ac:dyDescent="0.2">
      <c r="A61" s="63"/>
      <c r="B61" s="63"/>
      <c r="C61" s="64" t="s">
        <v>83</v>
      </c>
      <c r="D61" s="58"/>
      <c r="E61" s="59" t="s">
        <v>84</v>
      </c>
      <c r="F61" s="48">
        <f>+F62</f>
        <v>26871</v>
      </c>
      <c r="G61" s="70"/>
    </row>
    <row r="62" spans="1:7" s="64" customFormat="1" x14ac:dyDescent="0.2">
      <c r="A62" s="63"/>
      <c r="B62" s="63"/>
      <c r="D62" s="64" t="s">
        <v>85</v>
      </c>
      <c r="E62" s="58" t="s">
        <v>84</v>
      </c>
      <c r="F62" s="69">
        <v>26871</v>
      </c>
      <c r="G62" s="70"/>
    </row>
    <row r="63" spans="1:7" s="64" customFormat="1" x14ac:dyDescent="0.2">
      <c r="A63" s="63"/>
      <c r="B63" s="63" t="s">
        <v>86</v>
      </c>
      <c r="E63" s="68" t="s">
        <v>87</v>
      </c>
      <c r="F63" s="48">
        <f>SUM(F64)</f>
        <v>2500000</v>
      </c>
      <c r="G63" s="70"/>
    </row>
    <row r="64" spans="1:7" s="64" customFormat="1" x14ac:dyDescent="0.2">
      <c r="A64" s="63"/>
      <c r="B64" s="63"/>
      <c r="C64" s="64" t="s">
        <v>88</v>
      </c>
      <c r="E64" s="59" t="s">
        <v>89</v>
      </c>
      <c r="F64" s="48">
        <f>SUM(F65)</f>
        <v>2500000</v>
      </c>
      <c r="G64" s="70"/>
    </row>
    <row r="65" spans="1:8" s="64" customFormat="1" x14ac:dyDescent="0.2">
      <c r="A65" s="63"/>
      <c r="B65" s="63"/>
      <c r="D65" s="64" t="s">
        <v>90</v>
      </c>
      <c r="E65" s="58" t="s">
        <v>89</v>
      </c>
      <c r="F65" s="69">
        <v>2500000</v>
      </c>
      <c r="G65" s="70"/>
    </row>
    <row r="66" spans="1:8" s="54" customFormat="1" x14ac:dyDescent="0.2">
      <c r="A66" s="47"/>
      <c r="B66" s="46" t="s">
        <v>55</v>
      </c>
      <c r="E66" s="46" t="s">
        <v>91</v>
      </c>
      <c r="F66" s="48">
        <f>+F67+F69+F71</f>
        <v>10765273.18</v>
      </c>
      <c r="G66" s="55"/>
    </row>
    <row r="67" spans="1:8" s="54" customFormat="1" x14ac:dyDescent="0.2">
      <c r="A67" s="47"/>
      <c r="B67" s="63"/>
      <c r="C67" s="58" t="s">
        <v>78</v>
      </c>
      <c r="D67" s="64"/>
      <c r="E67" s="59" t="s">
        <v>79</v>
      </c>
      <c r="F67" s="48">
        <f>SUM(F68)</f>
        <v>4751998.18</v>
      </c>
      <c r="G67" s="55"/>
    </row>
    <row r="68" spans="1:8" s="54" customFormat="1" x14ac:dyDescent="0.2">
      <c r="A68" s="47"/>
      <c r="B68" s="63"/>
      <c r="C68" s="64"/>
      <c r="D68" s="58" t="s">
        <v>80</v>
      </c>
      <c r="E68" s="58" t="s">
        <v>79</v>
      </c>
      <c r="F68" s="69">
        <v>4751998.18</v>
      </c>
      <c r="G68" s="55"/>
    </row>
    <row r="69" spans="1:8" s="54" customFormat="1" x14ac:dyDescent="0.2">
      <c r="A69" s="47"/>
      <c r="B69" s="47"/>
      <c r="C69" s="56" t="s">
        <v>98</v>
      </c>
      <c r="E69" s="46" t="s">
        <v>99</v>
      </c>
      <c r="F69" s="48">
        <f>SUM(F70)</f>
        <v>13275</v>
      </c>
      <c r="G69" s="55"/>
    </row>
    <row r="70" spans="1:8" s="54" customFormat="1" x14ac:dyDescent="0.2">
      <c r="A70" s="47"/>
      <c r="B70" s="47"/>
      <c r="D70" s="56" t="s">
        <v>100</v>
      </c>
      <c r="E70" s="58" t="s">
        <v>101</v>
      </c>
      <c r="F70" s="57">
        <v>13275</v>
      </c>
      <c r="G70" s="55"/>
    </row>
    <row r="71" spans="1:8" s="54" customFormat="1" x14ac:dyDescent="0.2">
      <c r="A71" s="47"/>
      <c r="B71" s="47"/>
      <c r="C71" s="56" t="s">
        <v>120</v>
      </c>
      <c r="E71" s="46" t="s">
        <v>121</v>
      </c>
      <c r="F71" s="48">
        <f>SUM(F72)</f>
        <v>6000000</v>
      </c>
      <c r="G71" s="55"/>
      <c r="H71" s="55"/>
    </row>
    <row r="72" spans="1:8" s="54" customFormat="1" x14ac:dyDescent="0.2">
      <c r="A72" s="47"/>
      <c r="B72" s="47"/>
      <c r="D72" s="56" t="s">
        <v>122</v>
      </c>
      <c r="E72" s="56" t="s">
        <v>123</v>
      </c>
      <c r="F72" s="57">
        <v>6000000</v>
      </c>
      <c r="G72" s="55"/>
      <c r="H72" s="55"/>
    </row>
    <row r="73" spans="1:8" x14ac:dyDescent="0.2">
      <c r="A73" s="8"/>
      <c r="B73" s="8"/>
      <c r="C73" s="15"/>
      <c r="E73" s="6" t="s">
        <v>59</v>
      </c>
      <c r="F73" s="2"/>
      <c r="G73" s="12">
        <f>+F46</f>
        <v>14203724.369999999</v>
      </c>
    </row>
    <row r="74" spans="1:8" s="54" customFormat="1" ht="15.75" x14ac:dyDescent="0.25">
      <c r="A74" s="46">
        <v>2.2999999999999998</v>
      </c>
      <c r="B74" s="47"/>
      <c r="E74" s="65" t="s">
        <v>65</v>
      </c>
      <c r="F74" s="48">
        <f>F75+F78</f>
        <v>394535.2</v>
      </c>
      <c r="G74" s="55"/>
    </row>
    <row r="75" spans="1:8" s="60" customFormat="1" x14ac:dyDescent="0.2">
      <c r="A75" s="54"/>
      <c r="B75" s="46" t="s">
        <v>102</v>
      </c>
      <c r="C75" s="61"/>
      <c r="D75" s="61"/>
      <c r="E75" s="72" t="s">
        <v>103</v>
      </c>
      <c r="F75" s="66">
        <f>+F76</f>
        <v>44535.199999999997</v>
      </c>
      <c r="G75" s="67"/>
    </row>
    <row r="76" spans="1:8" s="60" customFormat="1" x14ac:dyDescent="0.2">
      <c r="A76" s="54"/>
      <c r="B76" s="61"/>
      <c r="C76" s="56" t="s">
        <v>104</v>
      </c>
      <c r="D76" s="61"/>
      <c r="E76" s="47" t="s">
        <v>105</v>
      </c>
      <c r="F76" s="66">
        <f>+F77</f>
        <v>44535.199999999997</v>
      </c>
    </row>
    <row r="77" spans="1:8" s="60" customFormat="1" x14ac:dyDescent="0.2">
      <c r="A77" s="54"/>
      <c r="B77" s="61"/>
      <c r="C77" s="61"/>
      <c r="D77" s="56" t="s">
        <v>106</v>
      </c>
      <c r="E77" s="54" t="s">
        <v>105</v>
      </c>
      <c r="F77" s="62">
        <v>44535.199999999997</v>
      </c>
      <c r="G77" s="67"/>
    </row>
    <row r="78" spans="1:8" s="60" customFormat="1" x14ac:dyDescent="0.2">
      <c r="A78" s="54"/>
      <c r="B78" s="46" t="s">
        <v>60</v>
      </c>
      <c r="C78" s="61"/>
      <c r="D78" s="61"/>
      <c r="E78" s="47" t="s">
        <v>61</v>
      </c>
      <c r="F78" s="66">
        <f>+F79</f>
        <v>350000</v>
      </c>
      <c r="G78" s="67"/>
    </row>
    <row r="79" spans="1:8" s="60" customFormat="1" x14ac:dyDescent="0.2">
      <c r="A79" s="54"/>
      <c r="B79" s="61"/>
      <c r="C79" s="56" t="s">
        <v>62</v>
      </c>
      <c r="D79" s="61"/>
      <c r="E79" s="47" t="s">
        <v>63</v>
      </c>
      <c r="F79" s="66">
        <f>+F80</f>
        <v>350000</v>
      </c>
      <c r="G79" s="67"/>
    </row>
    <row r="80" spans="1:8" s="60" customFormat="1" x14ac:dyDescent="0.2">
      <c r="A80" s="54"/>
      <c r="B80" s="61"/>
      <c r="C80" s="61"/>
      <c r="D80" s="56" t="s">
        <v>64</v>
      </c>
      <c r="E80" s="54" t="s">
        <v>70</v>
      </c>
      <c r="F80" s="62">
        <v>350000</v>
      </c>
      <c r="G80" s="67"/>
    </row>
    <row r="81" spans="1:9" x14ac:dyDescent="0.2">
      <c r="A81" s="8"/>
      <c r="B81" s="8"/>
      <c r="C81" s="15"/>
      <c r="E81" s="6" t="s">
        <v>66</v>
      </c>
      <c r="F81" s="2"/>
      <c r="G81" s="12">
        <f>+F74</f>
        <v>394535.2</v>
      </c>
      <c r="I81" s="71"/>
    </row>
    <row r="82" spans="1:9" s="64" customFormat="1" ht="15.75" x14ac:dyDescent="0.25">
      <c r="A82" s="59">
        <v>2.4</v>
      </c>
      <c r="B82" s="63"/>
      <c r="E82" s="73" t="s">
        <v>124</v>
      </c>
      <c r="F82" s="48">
        <f>F83</f>
        <v>2380445.4500000002</v>
      </c>
      <c r="G82" s="70"/>
      <c r="H82" s="70"/>
    </row>
    <row r="83" spans="1:9" s="54" customFormat="1" x14ac:dyDescent="0.2">
      <c r="A83" s="47"/>
      <c r="B83" s="46" t="s">
        <v>125</v>
      </c>
      <c r="E83" s="46" t="s">
        <v>126</v>
      </c>
      <c r="F83" s="48">
        <f>+F84</f>
        <v>2380445.4500000002</v>
      </c>
      <c r="G83" s="55"/>
      <c r="H83" s="55"/>
    </row>
    <row r="84" spans="1:9" s="54" customFormat="1" x14ac:dyDescent="0.2">
      <c r="A84" s="47"/>
      <c r="B84" s="47"/>
      <c r="C84" s="56" t="s">
        <v>127</v>
      </c>
      <c r="E84" s="46" t="s">
        <v>128</v>
      </c>
      <c r="F84" s="48">
        <f>+F85</f>
        <v>2380445.4500000002</v>
      </c>
      <c r="G84" s="55"/>
      <c r="H84" s="55"/>
    </row>
    <row r="85" spans="1:9" s="54" customFormat="1" x14ac:dyDescent="0.2">
      <c r="A85" s="47"/>
      <c r="B85" s="47"/>
      <c r="D85" s="56" t="s">
        <v>129</v>
      </c>
      <c r="E85" s="56" t="s">
        <v>130</v>
      </c>
      <c r="F85" s="57">
        <v>2380445.4500000002</v>
      </c>
      <c r="G85" s="55"/>
      <c r="H85" s="55"/>
    </row>
    <row r="86" spans="1:9" s="54" customFormat="1" x14ac:dyDescent="0.2">
      <c r="A86" s="47"/>
      <c r="B86" s="47"/>
      <c r="D86" s="56"/>
      <c r="E86" s="6" t="s">
        <v>131</v>
      </c>
      <c r="F86" s="60"/>
      <c r="G86" s="55">
        <f>+F82</f>
        <v>2380445.4500000002</v>
      </c>
      <c r="H86" s="55"/>
    </row>
    <row r="87" spans="1:9" s="54" customFormat="1" x14ac:dyDescent="0.2">
      <c r="A87" s="47"/>
      <c r="B87" s="47"/>
      <c r="D87" s="56"/>
      <c r="E87" s="6"/>
      <c r="F87" s="60"/>
      <c r="G87" s="55"/>
      <c r="H87" s="55"/>
    </row>
    <row r="88" spans="1:9" ht="15.75" x14ac:dyDescent="0.25">
      <c r="A88" s="37"/>
      <c r="B88" s="37"/>
      <c r="C88" s="37"/>
      <c r="D88" s="37"/>
      <c r="E88" s="36" t="s">
        <v>16</v>
      </c>
      <c r="F88" s="38"/>
      <c r="G88" s="39">
        <f>SUM(G24:G86)</f>
        <v>34919736.029999994</v>
      </c>
    </row>
    <row r="89" spans="1:9" ht="16.5" thickBot="1" x14ac:dyDescent="0.3">
      <c r="A89" s="37"/>
      <c r="B89" s="37"/>
      <c r="C89" s="37"/>
      <c r="D89" s="37"/>
      <c r="E89" s="36" t="s">
        <v>17</v>
      </c>
      <c r="F89" s="38"/>
      <c r="G89" s="40">
        <f>G20-G88</f>
        <v>75218157.310000002</v>
      </c>
    </row>
    <row r="90" spans="1:9" ht="13.5" thickTop="1" x14ac:dyDescent="0.2"/>
    <row r="93" spans="1:9" x14ac:dyDescent="0.2">
      <c r="E93" s="9"/>
    </row>
    <row r="94" spans="1:9" x14ac:dyDescent="0.2">
      <c r="E94" s="10" t="s">
        <v>21</v>
      </c>
    </row>
    <row r="95" spans="1:9" x14ac:dyDescent="0.2">
      <c r="E95" s="53">
        <v>42704</v>
      </c>
    </row>
    <row r="97" spans="1:7" s="54" customFormat="1" x14ac:dyDescent="0.2">
      <c r="A97" s="47"/>
      <c r="B97" s="63"/>
      <c r="C97" s="64"/>
      <c r="D97" s="64"/>
      <c r="E97" s="59"/>
      <c r="F97" s="48"/>
      <c r="G97" s="55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110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14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8</v>
      </c>
      <c r="B24" s="81"/>
      <c r="C24" s="81"/>
      <c r="D24" s="81"/>
      <c r="E24" s="22"/>
      <c r="F24" s="22"/>
      <c r="G24" s="21" t="s">
        <v>9</v>
      </c>
    </row>
    <row r="25" spans="1:7" ht="43.5" customHeight="1" x14ac:dyDescent="0.25">
      <c r="A25" s="78" t="s">
        <v>111</v>
      </c>
      <c r="B25" s="78"/>
      <c r="C25" s="78"/>
      <c r="D25" s="78"/>
      <c r="E25" s="24"/>
      <c r="F25" s="24"/>
      <c r="G25" s="28">
        <f>+ejecucion!G20</f>
        <v>110137893.34</v>
      </c>
    </row>
    <row r="26" spans="1:7" ht="40.5" customHeight="1" x14ac:dyDescent="0.25">
      <c r="A26" s="78" t="s">
        <v>22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79" t="s">
        <v>19</v>
      </c>
      <c r="B27" s="79"/>
      <c r="C27" s="79"/>
      <c r="D27" s="79"/>
      <c r="E27" s="25"/>
      <c r="F27" s="25"/>
      <c r="G27" s="30">
        <f>+G25+G26</f>
        <v>110137893.34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10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11</v>
      </c>
      <c r="B30" s="80"/>
      <c r="C30" s="80"/>
      <c r="D30" s="80"/>
      <c r="E30" s="25"/>
      <c r="F30" s="28"/>
      <c r="G30" s="28">
        <f>ejecucion!G88</f>
        <v>34919736.029999994</v>
      </c>
    </row>
    <row r="31" spans="1:7" ht="30" customHeight="1" thickBot="1" x14ac:dyDescent="0.3">
      <c r="A31" s="77" t="s">
        <v>112</v>
      </c>
      <c r="B31" s="77"/>
      <c r="C31" s="77"/>
      <c r="D31" s="77"/>
      <c r="E31" s="28"/>
      <c r="F31" s="27"/>
      <c r="G31" s="31">
        <f>+G27-G30</f>
        <v>75218157.310000002</v>
      </c>
    </row>
    <row r="32" spans="1:7" ht="18.75" thickTop="1" x14ac:dyDescent="0.25">
      <c r="A32" s="77"/>
      <c r="B32" s="77"/>
      <c r="C32" s="7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2016-12-01T20:40:52Z</cp:lastPrinted>
  <dcterms:created xsi:type="dcterms:W3CDTF">2006-01-17T19:13:45Z</dcterms:created>
  <dcterms:modified xsi:type="dcterms:W3CDTF">2016-12-01T20:42:41Z</dcterms:modified>
</cp:coreProperties>
</file>