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ejecucion!$A$1:$G$123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102" i="7" l="1"/>
  <c r="F101" i="7" s="1"/>
  <c r="F97" i="7"/>
  <c r="F86" i="7"/>
  <c r="F82" i="7"/>
  <c r="F74" i="7"/>
  <c r="F108" i="7"/>
  <c r="F99" i="7"/>
  <c r="F84" i="7"/>
  <c r="F65" i="7"/>
  <c r="F63" i="7"/>
  <c r="F60" i="7"/>
  <c r="F59" i="7" s="1"/>
  <c r="F96" i="7" l="1"/>
  <c r="F62" i="7"/>
  <c r="F114" i="7" l="1"/>
  <c r="F112" i="7"/>
  <c r="F110" i="7"/>
  <c r="F94" i="7"/>
  <c r="F92" i="7"/>
  <c r="F80" i="7"/>
  <c r="F79" i="7" s="1"/>
  <c r="F77" i="7"/>
  <c r="F73" i="7" s="1"/>
  <c r="F71" i="7"/>
  <c r="F70" i="7" s="1"/>
  <c r="F68" i="7"/>
  <c r="F67" i="7" s="1"/>
  <c r="F57" i="7"/>
  <c r="F56" i="7" s="1"/>
  <c r="F52" i="7"/>
  <c r="F91" i="7" l="1"/>
  <c r="F107" i="7"/>
  <c r="F32" i="7" l="1"/>
  <c r="F105" i="7" l="1"/>
  <c r="F54" i="7"/>
  <c r="F104" i="7" l="1"/>
  <c r="F90" i="7" s="1"/>
  <c r="G116" i="7" s="1"/>
  <c r="F26" i="7"/>
  <c r="F28" i="7" l="1"/>
  <c r="F25" i="7" s="1"/>
  <c r="F50" i="7" l="1"/>
  <c r="F48" i="7"/>
  <c r="F46" i="7"/>
  <c r="F44" i="7"/>
  <c r="F39" i="7"/>
  <c r="F37" i="7"/>
  <c r="F35" i="7"/>
  <c r="F31" i="7"/>
  <c r="F43" i="7" l="1"/>
  <c r="F42" i="7" s="1"/>
  <c r="G89" i="7" s="1"/>
  <c r="F34" i="7"/>
  <c r="F24" i="7" s="1"/>
  <c r="G41" i="7" l="1"/>
  <c r="G117" i="7" s="1"/>
  <c r="G20" i="7"/>
  <c r="G118" i="7" l="1"/>
  <c r="G30" i="8"/>
  <c r="G25" i="8"/>
  <c r="G27" i="8" s="1"/>
  <c r="G31" i="8" l="1"/>
</calcChain>
</file>

<file path=xl/sharedStrings.xml><?xml version="1.0" encoding="utf-8"?>
<sst xmlns="http://schemas.openxmlformats.org/spreadsheetml/2006/main" count="208" uniqueCount="185">
  <si>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</si>
  <si>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</si>
  <si>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</si>
  <si>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</si>
  <si>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</si>
  <si>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</si>
  <si>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</si>
  <si>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</si>
  <si>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</si>
  <si>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</si>
  <si>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</si>
  <si>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</si>
  <si>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</si>
  <si>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</si>
  <si>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</si>
  <si>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</si>
  <si>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</si>
  <si>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</si>
  <si>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</si>
  <si>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</si>
  <si>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</si>
  <si>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</si>
  <si>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</si>
  <si>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</si>
  <si>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</si>
  <si>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</si>
  <si>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</si>
  <si>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</si>
  <si>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</si>
  <si>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</si>
  <si>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</si>
  <si>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</si>
  <si>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</si>
  <si>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</si>
  <si>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</si>
  <si>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</si>
  <si>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</si>
  <si>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</si>
  <si>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</si>
  <si>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</si>
  <si>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</si>
  <si>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</si>
  <si>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</si>
  <si>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</si>
  <si>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</si>
  <si>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</si>
  <si>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</si>
  <si>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</si>
  <si>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</si>
  <si>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</si>
  <si>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</si>
  <si>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</si>
  <si>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</si>
  <si>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</si>
  <si>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</si>
  <si>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</si>
  <si>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</si>
  <si>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</si>
  <si>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</si>
  <si>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</si>
  <si>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</si>
  <si>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</si>
  <si>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</si>
  <si>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</si>
  <si>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</si>
  <si>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</si>
  <si>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</si>
  <si>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</si>
  <si>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</si>
  <si>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</si>
  <si>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</si>
  <si>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</si>
  <si>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</si>
  <si>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</si>
  <si>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</si>
  <si>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</si>
  <si>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</si>
  <si>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</si>
  <si>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</si>
  <si>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</si>
  <si>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</si>
  <si>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</si>
  <si>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</si>
  <si>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</si>
  <si>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2.2.1.7</t>
  </si>
  <si>
    <t>Agua</t>
  </si>
  <si>
    <t>2.2.1.7.01</t>
  </si>
  <si>
    <t>2.2.2</t>
  </si>
  <si>
    <t>PUBLICIDAD, IMPRESION Y ENCUADERNACION</t>
  </si>
  <si>
    <t>2.2.2.1</t>
  </si>
  <si>
    <t>Publicidad y Propaganda</t>
  </si>
  <si>
    <t>2.2.2.1.01</t>
  </si>
  <si>
    <t>2.2.5</t>
  </si>
  <si>
    <t>ALQUILERES Y RENTAS</t>
  </si>
  <si>
    <t>2.2.5.1</t>
  </si>
  <si>
    <t>Alquileres y rentas de edificios y locales</t>
  </si>
  <si>
    <t>2.2.5.1.01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</si>
  <si>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</si>
  <si>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</si>
  <si>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</si>
  <si>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</si>
  <si>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</si>
  <si>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Equipos de Transporte, Tracción y Elevación</t>
  </si>
  <si>
    <t>2.2.8.7</t>
  </si>
  <si>
    <t>Servicios Técnicos y Profesionales</t>
  </si>
  <si>
    <t>2.2.8.7.06</t>
  </si>
  <si>
    <t>Otros servicios técnicos profesionales</t>
  </si>
  <si>
    <t>2.2.6</t>
  </si>
  <si>
    <t>SEGUROS</t>
  </si>
  <si>
    <t>2.2.6.9</t>
  </si>
  <si>
    <t>Otros Seguros</t>
  </si>
  <si>
    <t>2.2.6.9.01</t>
  </si>
  <si>
    <t>2.3.1</t>
  </si>
  <si>
    <t>ALIMENTOS Y PRODUCTOS AGROFORESTALES</t>
  </si>
  <si>
    <t>2.3.1.1</t>
  </si>
  <si>
    <t>Alimentos y bebidas para personas</t>
  </si>
  <si>
    <t xml:space="preserve">2.3.1.1.01 </t>
  </si>
  <si>
    <t>2.3.1.3</t>
  </si>
  <si>
    <t>Productos Agroforestales y Pecuarios</t>
  </si>
  <si>
    <t>2.3.1.3.03</t>
  </si>
  <si>
    <t>Productos Forestales</t>
  </si>
  <si>
    <t xml:space="preserve">2.3.9 </t>
  </si>
  <si>
    <t>PRODUCTOS Y UTILES VARIOS</t>
  </si>
  <si>
    <t xml:space="preserve">2.3.9.2 </t>
  </si>
  <si>
    <t>Utiles de Escritorio, Oficina, Infórmatica y de Enseñanza</t>
  </si>
  <si>
    <t xml:space="preserve">2.3.9.2.01 </t>
  </si>
  <si>
    <t>2.3.9.6</t>
  </si>
  <si>
    <t>Productos Eléctricos y Afines</t>
  </si>
  <si>
    <t xml:space="preserve">2.3.9.6.01 </t>
  </si>
  <si>
    <t xml:space="preserve">2.3.9.9 </t>
  </si>
  <si>
    <t>Productos y útiles varios n.i.p.</t>
  </si>
  <si>
    <t xml:space="preserve">2.3.9.9.01 </t>
  </si>
  <si>
    <t>Productos y Utiles varios n.i.p.</t>
  </si>
  <si>
    <t>Período del 1/5/2018 al 31/5/2018</t>
  </si>
  <si>
    <t>EJECUCIÓN PRESUPUESTARIA,  2018</t>
  </si>
  <si>
    <t>BALANCE DISPONIBLE PARA COMPROMISOS PENDIENTES AL 1/5/2018</t>
  </si>
  <si>
    <t>TOTAL INGRESOS POR PARTIDAS PRESUPUESTARIAS, MAYO 2018</t>
  </si>
  <si>
    <t>Del 1ro. de mayo al 31, 2018</t>
  </si>
  <si>
    <t xml:space="preserve"> - Balance disponible al 1/5/2018</t>
  </si>
  <si>
    <t>BALANCE  DISPONIBLE AL 31/5/2018</t>
  </si>
  <si>
    <t>2.2.3</t>
  </si>
  <si>
    <t>VIATICOS</t>
  </si>
  <si>
    <t>2.2.3.1</t>
  </si>
  <si>
    <t>Viáticos Dentro del País</t>
  </si>
  <si>
    <t>2.2.3.1.01</t>
  </si>
  <si>
    <t>2.2.4</t>
  </si>
  <si>
    <t>TRANSPORTE Y ALMACENAJE</t>
  </si>
  <si>
    <t>2.2.4.4</t>
  </si>
  <si>
    <t>Peaje</t>
  </si>
  <si>
    <t>2.2.4.4.01</t>
  </si>
  <si>
    <t>2.2.4.2</t>
  </si>
  <si>
    <t>2.2.4.2.01</t>
  </si>
  <si>
    <t>Fletes</t>
  </si>
  <si>
    <t>2.2.8.6</t>
  </si>
  <si>
    <t>Organización de Eventos y Festividades</t>
  </si>
  <si>
    <t>2.2.8.6.01</t>
  </si>
  <si>
    <t>Eventos Generales</t>
  </si>
  <si>
    <t>2.3.3</t>
  </si>
  <si>
    <t>PRODUCTOS DE PAPEL, CARTON E IMPRESOS</t>
  </si>
  <si>
    <t>2.3.3.3</t>
  </si>
  <si>
    <t>Productos de Artes Gráficas</t>
  </si>
  <si>
    <t>2.3.3.3.01</t>
  </si>
  <si>
    <t>2.3.9.1</t>
  </si>
  <si>
    <t>Material Para Limpieza</t>
  </si>
  <si>
    <t xml:space="preserve">2.3.9.1.01 </t>
  </si>
  <si>
    <t>2.2.7.1</t>
  </si>
  <si>
    <t>2.2.7.1.03</t>
  </si>
  <si>
    <t>Limpieza, Desmalezamiento de Tierras y Terrenos</t>
  </si>
  <si>
    <t>Contratación de Obras Menores</t>
  </si>
  <si>
    <t>2.2.7.1.04</t>
  </si>
  <si>
    <t>Mantenimiento y Reparación de Obras Civiles en Instalaciones Varias</t>
  </si>
  <si>
    <t>2.2.8.5</t>
  </si>
  <si>
    <t>2.2.8.5.02</t>
  </si>
  <si>
    <t>Lavandería</t>
  </si>
  <si>
    <t>Fumigación, Lavandería, Limpieza e Higiene</t>
  </si>
  <si>
    <t>2.2.8.7.04</t>
  </si>
  <si>
    <t>Servicios de Capacitación</t>
  </si>
  <si>
    <t>2.3.3.2</t>
  </si>
  <si>
    <t>2.3.3.2.01</t>
  </si>
  <si>
    <t>Productos de Papel, Cartón e Impresos</t>
  </si>
  <si>
    <t>2.3.5</t>
  </si>
  <si>
    <t>2.3.5.3</t>
  </si>
  <si>
    <t>2.3.5.3.01</t>
  </si>
  <si>
    <t>Llantas y Neumáticos</t>
  </si>
  <si>
    <t>PRODUCTOS DE CUERO, CAUCHO Y PLÁSTICO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</si>
</sst>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2" fillId="0" borderId="0" xfId="2" applyFont="1" applyFill="1" applyBorder="1" applyAlignment="1"/>
    <xf numFmtId="43" fontId="1" fillId="0" borderId="0" xfId="2" applyFont="1" applyFill="1" applyBorder="1"/>
    <xf numFmtId="43" fontId="13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/>
    <xf numFmtId="0" fontId="1" fillId="0" borderId="0" xfId="3" applyFont="1" applyFill="1">
      <alignment wrapText="1"/>
    </xf>
    <xf numFmtId="0" fontId="5" fillId="0" borderId="0" xfId="0" applyFont="1" applyFill="1" applyBorder="1" applyAlignment="1">
      <alignment horizontal="center"/>
    </xf>
    <xf numFmtId="164" fontId="1" fillId="0" borderId="0" xfId="1" applyFont="1" applyFill="1" applyAlignment="1"/>
    <xf numFmtId="0" fontId="1" fillId="0" borderId="0" xfId="0" applyFont="1" applyFill="1" applyBorder="1" applyAlignment="1">
      <alignment wrapText="1"/>
    </xf>
    <xf numFmtId="43" fontId="1" fillId="0" borderId="0" xfId="3" applyNumberFormat="1" applyFont="1">
      <alignment wrapText="1"/>
    </xf>
    <xf numFmtId="0" fontId="10" fillId="0" borderId="0" xfId="3" applyFont="1" applyAlignment="1">
      <alignment wrapText="1"/>
    </xf>
    <xf numFmtId="0" fontId="4" fillId="0" borderId="0" xfId="0" applyFont="1" applyBorder="1" applyAlignment="1"/>
    <xf numFmtId="0" fontId="10" fillId="0" borderId="0" xfId="0" applyFont="1" applyBorder="1" applyAlignment="1"/>
    <xf numFmtId="164" fontId="3" fillId="0" borderId="0" xfId="1" applyFont="1" applyAlignment="1"/>
    <xf numFmtId="0" fontId="3" fillId="0" borderId="0" xfId="3" applyFont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4" fillId="0" borderId="0" xfId="3" applyFont="1" applyAlignment="1">
      <alignment wrapText="1"/>
    </xf>
    <xf numFmtId="0" fontId="10" fillId="0" borderId="0" xfId="3" applyFont="1" applyAlignment="1">
      <alignment wrapText="1"/>
    </xf>
    <xf numFmtId="0" fontId="5" fillId="0" borderId="0" xfId="3" applyFont="1" applyAlignment="1">
      <alignment wrapText="1"/>
    </xf>
    <xf numFmtId="0" fontId="5" fillId="0" borderId="0" xfId="0" applyFont="1" applyBorder="1" applyAlignment="1">
      <alignment horizontal="center"/>
    </xf>
  </cellXfs>
  <cellStyles count="6">
    <cellStyle name="Comma_D2006" xfId="1"/>
    <cellStyle name="Millares" xfId="2" builtinId="3"/>
    <cellStyle name="Millares 2" xfId="5"/>
    <cellStyle name="Normal" xfId="0" builtinId="0"/>
    <cellStyle name="Normal 4 2" xfId="4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76200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29"/>
  <sheetViews>
    <sheetView showZeros="0" tabSelected="1" zoomScaleNormal="100" workbookViewId="0">
      <selection activeCell="B18" sqref="B18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7.7109375" style="3" bestFit="1" customWidth="1"/>
    <col min="7" max="7" width="20.140625" style="3" bestFit="1" customWidth="1"/>
    <col min="8" max="8" width="18.140625" style="3" customWidth="1"/>
    <col min="9" max="9" width="17.42578125" style="59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8" x14ac:dyDescent="0.25">
      <c r="A6" s="90"/>
      <c r="B6" s="90"/>
      <c r="C6" s="90"/>
      <c r="D6" s="90"/>
      <c r="E6" s="90"/>
      <c r="F6" s="90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9" t="s">
        <v>134</v>
      </c>
      <c r="B14" s="89"/>
      <c r="C14" s="89"/>
      <c r="D14" s="89"/>
      <c r="E14" s="89"/>
      <c r="F14" s="89"/>
      <c r="G14" s="89"/>
    </row>
    <row r="15" spans="1:8" ht="15.75" x14ac:dyDescent="0.25">
      <c r="A15" s="89" t="s">
        <v>133</v>
      </c>
      <c r="B15" s="89"/>
      <c r="C15" s="89"/>
      <c r="D15" s="89"/>
      <c r="E15" s="89"/>
      <c r="F15" s="89"/>
      <c r="G15" s="89"/>
    </row>
    <row r="16" spans="1:8" ht="15.75" x14ac:dyDescent="0.25">
      <c r="A16" s="89" t="s">
        <v>1</v>
      </c>
      <c r="B16" s="89"/>
      <c r="C16" s="89"/>
      <c r="D16" s="89"/>
      <c r="E16" s="89"/>
      <c r="F16" s="89"/>
      <c r="G16" s="89"/>
    </row>
    <row r="17" spans="1:9" ht="15.75" x14ac:dyDescent="0.25">
      <c r="A17" s="5"/>
      <c r="B17" s="5"/>
      <c r="C17" s="5"/>
      <c r="D17" s="11"/>
      <c r="E17" s="12"/>
      <c r="G17" s="31" t="s">
        <v>13</v>
      </c>
    </row>
    <row r="18" spans="1:9" ht="15" x14ac:dyDescent="0.2">
      <c r="A18" s="51" t="s">
        <v>135</v>
      </c>
      <c r="B18" s="42"/>
      <c r="C18" s="13"/>
      <c r="D18" s="6"/>
      <c r="E18" s="14"/>
      <c r="G18" s="50">
        <v>325570804.94</v>
      </c>
      <c r="I18" s="71"/>
    </row>
    <row r="19" spans="1:9" ht="15" thickBot="1" x14ac:dyDescent="0.25">
      <c r="A19" s="51" t="s">
        <v>136</v>
      </c>
      <c r="B19" s="42"/>
      <c r="C19" s="13"/>
      <c r="D19" s="6"/>
      <c r="E19" s="14"/>
      <c r="G19" s="41">
        <v>0</v>
      </c>
    </row>
    <row r="20" spans="1:9" ht="15.75" thickBot="1" x14ac:dyDescent="0.3">
      <c r="A20" s="13" t="s">
        <v>18</v>
      </c>
      <c r="B20" s="13"/>
      <c r="C20" s="5"/>
      <c r="D20" s="11"/>
      <c r="E20" s="14"/>
      <c r="G20" s="40">
        <f>SUM(G18:G19)</f>
        <v>325570804.94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4" customFormat="1" x14ac:dyDescent="0.2">
      <c r="A22" s="88" t="s">
        <v>12</v>
      </c>
      <c r="B22" s="88"/>
      <c r="C22" s="88"/>
      <c r="D22" s="88"/>
      <c r="E22" s="88"/>
      <c r="F22" s="88"/>
      <c r="G22" s="12"/>
      <c r="H22" s="12"/>
      <c r="I22" s="53"/>
    </row>
    <row r="23" spans="1:9" s="44" customFormat="1" ht="15.75" x14ac:dyDescent="0.2">
      <c r="A23" s="32" t="s">
        <v>5</v>
      </c>
      <c r="B23" s="32" t="s">
        <v>4</v>
      </c>
      <c r="C23" s="32" t="s">
        <v>6</v>
      </c>
      <c r="D23" s="32" t="s">
        <v>52</v>
      </c>
      <c r="E23" s="33" t="s">
        <v>20</v>
      </c>
      <c r="F23" s="34">
        <v>2018</v>
      </c>
      <c r="G23" s="12"/>
      <c r="H23" s="12"/>
      <c r="I23" s="53"/>
    </row>
    <row r="24" spans="1:9" s="44" customFormat="1" ht="15.75" x14ac:dyDescent="0.25">
      <c r="A24" s="45">
        <v>2.1</v>
      </c>
      <c r="B24" s="46"/>
      <c r="E24" s="43" t="s">
        <v>3</v>
      </c>
      <c r="F24" s="47">
        <f>F25+F31+F34</f>
        <v>10648622.84</v>
      </c>
      <c r="G24" s="12"/>
      <c r="H24" s="60"/>
      <c r="I24" s="61"/>
    </row>
    <row r="25" spans="1:9" s="44" customFormat="1" x14ac:dyDescent="0.2">
      <c r="A25" s="46"/>
      <c r="B25" s="45" t="s">
        <v>39</v>
      </c>
      <c r="E25" s="45" t="s">
        <v>55</v>
      </c>
      <c r="F25" s="47">
        <f>F26+F28</f>
        <v>8881300</v>
      </c>
      <c r="G25" s="12"/>
      <c r="H25" s="60"/>
      <c r="I25" s="61"/>
    </row>
    <row r="26" spans="1:9" s="44" customFormat="1" x14ac:dyDescent="0.2">
      <c r="A26" s="46"/>
      <c r="B26" s="46"/>
      <c r="C26" s="48" t="s">
        <v>43</v>
      </c>
      <c r="E26" s="45" t="s">
        <v>53</v>
      </c>
      <c r="F26" s="47">
        <f>SUM(F27)</f>
        <v>8098500</v>
      </c>
      <c r="G26" s="12"/>
      <c r="H26" s="60"/>
      <c r="I26" s="61"/>
    </row>
    <row r="27" spans="1:9" s="44" customFormat="1" x14ac:dyDescent="0.2">
      <c r="A27" s="46"/>
      <c r="B27" s="46"/>
      <c r="D27" s="48" t="s">
        <v>28</v>
      </c>
      <c r="E27" s="44" t="s">
        <v>54</v>
      </c>
      <c r="F27" s="49">
        <v>8098500</v>
      </c>
      <c r="G27" s="12"/>
      <c r="H27" s="60"/>
      <c r="I27" s="61"/>
    </row>
    <row r="28" spans="1:9" s="44" customFormat="1" x14ac:dyDescent="0.2">
      <c r="A28" s="46"/>
      <c r="B28" s="46"/>
      <c r="C28" s="48" t="s">
        <v>44</v>
      </c>
      <c r="E28" s="45" t="s">
        <v>57</v>
      </c>
      <c r="F28" s="47">
        <f>SUM(F29:F30)</f>
        <v>782800</v>
      </c>
      <c r="G28" s="12"/>
      <c r="H28" s="60"/>
      <c r="I28" s="61"/>
    </row>
    <row r="29" spans="1:9" s="44" customFormat="1" x14ac:dyDescent="0.2">
      <c r="A29" s="46"/>
      <c r="B29" s="46"/>
      <c r="D29" s="48" t="s">
        <v>27</v>
      </c>
      <c r="E29" s="48" t="s">
        <v>26</v>
      </c>
      <c r="F29" s="49">
        <v>695800</v>
      </c>
      <c r="G29" s="12"/>
      <c r="H29" s="60"/>
      <c r="I29" s="61"/>
    </row>
    <row r="30" spans="1:9" s="44" customFormat="1" x14ac:dyDescent="0.2">
      <c r="A30" s="46"/>
      <c r="B30" s="46"/>
      <c r="D30" s="55" t="s">
        <v>63</v>
      </c>
      <c r="E30" s="55" t="s">
        <v>64</v>
      </c>
      <c r="F30" s="49">
        <v>87000</v>
      </c>
      <c r="G30" s="12"/>
      <c r="H30" s="60"/>
      <c r="I30" s="61"/>
    </row>
    <row r="31" spans="1:9" s="44" customFormat="1" x14ac:dyDescent="0.2">
      <c r="A31" s="46"/>
      <c r="B31" s="45" t="s">
        <v>40</v>
      </c>
      <c r="E31" s="45" t="s">
        <v>0</v>
      </c>
      <c r="F31" s="47">
        <f>F32</f>
        <v>451000</v>
      </c>
      <c r="G31" s="12"/>
      <c r="H31" s="60"/>
      <c r="I31" s="61"/>
    </row>
    <row r="32" spans="1:9" s="44" customFormat="1" x14ac:dyDescent="0.2">
      <c r="A32" s="46"/>
      <c r="B32" s="46"/>
      <c r="C32" s="48" t="s">
        <v>45</v>
      </c>
      <c r="E32" s="45" t="s">
        <v>56</v>
      </c>
      <c r="F32" s="47">
        <f>SUM(F33:F33)</f>
        <v>451000</v>
      </c>
      <c r="G32" s="12"/>
      <c r="H32" s="60"/>
      <c r="I32" s="61"/>
    </row>
    <row r="33" spans="1:9" s="44" customFormat="1" x14ac:dyDescent="0.2">
      <c r="A33" s="46"/>
      <c r="B33" s="46"/>
      <c r="D33" s="48" t="s">
        <v>30</v>
      </c>
      <c r="E33" s="48" t="s">
        <v>29</v>
      </c>
      <c r="F33" s="49">
        <v>451000</v>
      </c>
      <c r="G33" s="12"/>
      <c r="H33" s="60"/>
      <c r="I33" s="61"/>
    </row>
    <row r="34" spans="1:9" s="44" customFormat="1" x14ac:dyDescent="0.2">
      <c r="A34" s="46"/>
      <c r="B34" s="45" t="s">
        <v>41</v>
      </c>
      <c r="E34" s="45" t="s">
        <v>58</v>
      </c>
      <c r="F34" s="47">
        <f>F35+F37+F39</f>
        <v>1316322.8400000001</v>
      </c>
      <c r="G34" s="12"/>
      <c r="H34" s="60"/>
      <c r="I34" s="61"/>
    </row>
    <row r="35" spans="1:9" s="44" customFormat="1" x14ac:dyDescent="0.2">
      <c r="A35" s="46"/>
      <c r="B35" s="46"/>
      <c r="C35" s="48" t="s">
        <v>46</v>
      </c>
      <c r="E35" s="45" t="s">
        <v>15</v>
      </c>
      <c r="F35" s="47">
        <f>SUM(F36)</f>
        <v>611447.26</v>
      </c>
      <c r="G35" s="12"/>
      <c r="H35" s="60"/>
      <c r="I35" s="61"/>
    </row>
    <row r="36" spans="1:9" s="44" customFormat="1" x14ac:dyDescent="0.2">
      <c r="A36" s="46"/>
      <c r="B36" s="46"/>
      <c r="D36" s="48" t="s">
        <v>31</v>
      </c>
      <c r="E36" s="48" t="s">
        <v>15</v>
      </c>
      <c r="F36" s="49">
        <v>611447.26</v>
      </c>
      <c r="G36" s="12"/>
      <c r="H36" s="67"/>
      <c r="I36" s="68"/>
    </row>
    <row r="37" spans="1:9" s="44" customFormat="1" x14ac:dyDescent="0.2">
      <c r="A37" s="46"/>
      <c r="B37" s="46"/>
      <c r="C37" s="48" t="s">
        <v>47</v>
      </c>
      <c r="E37" s="45" t="s">
        <v>32</v>
      </c>
      <c r="F37" s="47">
        <f>SUM(F38)</f>
        <v>622373.22</v>
      </c>
      <c r="G37" s="12"/>
      <c r="H37" s="67"/>
      <c r="I37" s="68"/>
    </row>
    <row r="38" spans="1:9" s="44" customFormat="1" x14ac:dyDescent="0.2">
      <c r="A38" s="46"/>
      <c r="B38" s="46"/>
      <c r="D38" s="48" t="s">
        <v>33</v>
      </c>
      <c r="E38" s="48" t="s">
        <v>32</v>
      </c>
      <c r="F38" s="49">
        <v>622373.22</v>
      </c>
      <c r="G38" s="12"/>
      <c r="H38" s="67"/>
      <c r="I38" s="68"/>
    </row>
    <row r="39" spans="1:9" s="44" customFormat="1" x14ac:dyDescent="0.2">
      <c r="A39" s="46"/>
      <c r="B39" s="46"/>
      <c r="C39" s="48" t="s">
        <v>48</v>
      </c>
      <c r="E39" s="45" t="s">
        <v>7</v>
      </c>
      <c r="F39" s="47">
        <f>SUM(F40)</f>
        <v>82502.36</v>
      </c>
      <c r="G39" s="12"/>
      <c r="H39" s="60"/>
      <c r="I39" s="61"/>
    </row>
    <row r="40" spans="1:9" s="44" customFormat="1" x14ac:dyDescent="0.2">
      <c r="A40" s="46"/>
      <c r="B40" s="46"/>
      <c r="D40" s="48" t="s">
        <v>34</v>
      </c>
      <c r="E40" s="48" t="s">
        <v>7</v>
      </c>
      <c r="F40" s="49">
        <v>82502.36</v>
      </c>
      <c r="G40" s="12"/>
      <c r="H40" s="60"/>
      <c r="I40" s="61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10648622.84</v>
      </c>
      <c r="H41" s="62"/>
      <c r="I41" s="63"/>
    </row>
    <row r="42" spans="1:9" s="44" customFormat="1" ht="15.75" x14ac:dyDescent="0.25">
      <c r="A42" s="45">
        <v>2.2000000000000002</v>
      </c>
      <c r="B42" s="46"/>
      <c r="E42" s="43" t="s">
        <v>65</v>
      </c>
      <c r="F42" s="47">
        <f>+F43+F56+F59+F62+F67+F70+F73+F79</f>
        <v>32470733.480000004</v>
      </c>
      <c r="G42" s="12"/>
      <c r="H42" s="60"/>
      <c r="I42" s="61"/>
    </row>
    <row r="43" spans="1:9" s="44" customFormat="1" x14ac:dyDescent="0.2">
      <c r="A43" s="46"/>
      <c r="B43" s="45" t="s">
        <v>42</v>
      </c>
      <c r="E43" s="45" t="s">
        <v>59</v>
      </c>
      <c r="F43" s="47">
        <f>F44+F46+F48+F50+F52+F54</f>
        <v>1092582.07</v>
      </c>
      <c r="G43" s="12"/>
      <c r="H43" s="67"/>
      <c r="I43" s="68"/>
    </row>
    <row r="44" spans="1:9" s="44" customFormat="1" x14ac:dyDescent="0.2">
      <c r="A44" s="46"/>
      <c r="B44" s="46"/>
      <c r="C44" s="48" t="s">
        <v>49</v>
      </c>
      <c r="E44" s="45" t="s">
        <v>23</v>
      </c>
      <c r="F44" s="47">
        <f>SUM(F45)</f>
        <v>48.12</v>
      </c>
      <c r="G44" s="12"/>
      <c r="H44" s="67"/>
      <c r="I44" s="68"/>
    </row>
    <row r="45" spans="1:9" s="44" customFormat="1" x14ac:dyDescent="0.2">
      <c r="A45" s="46"/>
      <c r="B45" s="46"/>
      <c r="D45" s="48" t="s">
        <v>35</v>
      </c>
      <c r="E45" s="48" t="s">
        <v>23</v>
      </c>
      <c r="F45" s="49">
        <v>48.12</v>
      </c>
      <c r="G45" s="12"/>
      <c r="H45" s="67"/>
      <c r="I45" s="68"/>
    </row>
    <row r="46" spans="1:9" s="44" customFormat="1" x14ac:dyDescent="0.2">
      <c r="A46" s="46"/>
      <c r="B46" s="46"/>
      <c r="C46" s="48" t="s">
        <v>50</v>
      </c>
      <c r="E46" s="45" t="s">
        <v>25</v>
      </c>
      <c r="F46" s="47">
        <f>SUM(F47)</f>
        <v>46579.59</v>
      </c>
      <c r="G46" s="12"/>
      <c r="H46" s="67"/>
      <c r="I46" s="68"/>
    </row>
    <row r="47" spans="1:9" s="44" customFormat="1" x14ac:dyDescent="0.2">
      <c r="A47" s="46"/>
      <c r="B47" s="46"/>
      <c r="D47" s="48" t="s">
        <v>36</v>
      </c>
      <c r="E47" s="48" t="s">
        <v>25</v>
      </c>
      <c r="F47" s="49">
        <v>46579.59</v>
      </c>
      <c r="G47" s="12"/>
      <c r="H47" s="67"/>
      <c r="I47" s="68"/>
    </row>
    <row r="48" spans="1:9" s="44" customFormat="1" x14ac:dyDescent="0.2">
      <c r="A48" s="46"/>
      <c r="B48" s="46"/>
      <c r="C48" s="55" t="s">
        <v>77</v>
      </c>
      <c r="D48" s="53"/>
      <c r="E48" s="45" t="s">
        <v>79</v>
      </c>
      <c r="F48" s="47">
        <f>SUM(F49)</f>
        <v>341714.3</v>
      </c>
      <c r="G48" s="12"/>
      <c r="H48" s="60"/>
      <c r="I48" s="61"/>
    </row>
    <row r="49" spans="1:9" s="44" customFormat="1" x14ac:dyDescent="0.2">
      <c r="A49" s="46"/>
      <c r="B49" s="46"/>
      <c r="C49" s="53"/>
      <c r="D49" s="55" t="s">
        <v>78</v>
      </c>
      <c r="E49" s="55" t="s">
        <v>79</v>
      </c>
      <c r="F49" s="49">
        <v>341714.3</v>
      </c>
      <c r="G49" s="12"/>
      <c r="H49" s="67"/>
      <c r="I49" s="68"/>
    </row>
    <row r="50" spans="1:9" s="44" customFormat="1" x14ac:dyDescent="0.2">
      <c r="A50" s="46"/>
      <c r="B50" s="46"/>
      <c r="C50" s="48" t="s">
        <v>51</v>
      </c>
      <c r="E50" s="45" t="s">
        <v>2</v>
      </c>
      <c r="F50" s="47">
        <f>SUM(F51)</f>
        <v>699565.06</v>
      </c>
      <c r="G50" s="12"/>
      <c r="H50" s="67"/>
      <c r="I50" s="68"/>
    </row>
    <row r="51" spans="1:9" s="44" customFormat="1" x14ac:dyDescent="0.2">
      <c r="A51" s="46"/>
      <c r="B51" s="46"/>
      <c r="D51" s="48" t="s">
        <v>38</v>
      </c>
      <c r="E51" s="48" t="s">
        <v>37</v>
      </c>
      <c r="F51" s="49">
        <v>699565.06</v>
      </c>
      <c r="G51" s="12"/>
      <c r="H51" s="60"/>
      <c r="I51" s="61"/>
    </row>
    <row r="52" spans="1:9" s="53" customFormat="1" x14ac:dyDescent="0.2">
      <c r="A52" s="46"/>
      <c r="B52" s="46"/>
      <c r="C52" s="55" t="s">
        <v>84</v>
      </c>
      <c r="E52" s="45" t="s">
        <v>85</v>
      </c>
      <c r="F52" s="47">
        <f>SUM(F53)</f>
        <v>2459</v>
      </c>
      <c r="G52" s="54"/>
    </row>
    <row r="53" spans="1:9" s="53" customFormat="1" x14ac:dyDescent="0.2">
      <c r="A53" s="46"/>
      <c r="B53" s="46"/>
      <c r="D53" s="55" t="s">
        <v>86</v>
      </c>
      <c r="E53" s="55" t="s">
        <v>85</v>
      </c>
      <c r="F53" s="56">
        <v>2459</v>
      </c>
      <c r="G53" s="54"/>
    </row>
    <row r="54" spans="1:9" s="53" customFormat="1" x14ac:dyDescent="0.2">
      <c r="A54" s="46"/>
      <c r="B54" s="46"/>
      <c r="C54" s="55" t="s">
        <v>66</v>
      </c>
      <c r="E54" s="45" t="s">
        <v>67</v>
      </c>
      <c r="F54" s="47">
        <f>SUM(F55)</f>
        <v>2216</v>
      </c>
      <c r="G54" s="54"/>
      <c r="H54" s="54"/>
    </row>
    <row r="55" spans="1:9" s="65" customFormat="1" x14ac:dyDescent="0.2">
      <c r="A55" s="64"/>
      <c r="B55" s="64"/>
      <c r="D55" s="57" t="s">
        <v>68</v>
      </c>
      <c r="E55" s="57" t="s">
        <v>67</v>
      </c>
      <c r="F55" s="70">
        <v>2216</v>
      </c>
      <c r="G55" s="66"/>
      <c r="H55" s="66"/>
    </row>
    <row r="56" spans="1:9" s="65" customFormat="1" x14ac:dyDescent="0.2">
      <c r="A56" s="64"/>
      <c r="B56" s="58" t="s">
        <v>87</v>
      </c>
      <c r="E56" s="58" t="s">
        <v>88</v>
      </c>
      <c r="F56" s="47">
        <f>+F57</f>
        <v>66493.66</v>
      </c>
      <c r="G56" s="66"/>
      <c r="H56" s="66"/>
    </row>
    <row r="57" spans="1:9" s="65" customFormat="1" x14ac:dyDescent="0.2">
      <c r="A57" s="64"/>
      <c r="B57" s="64"/>
      <c r="C57" s="57" t="s">
        <v>89</v>
      </c>
      <c r="E57" s="58" t="s">
        <v>90</v>
      </c>
      <c r="F57" s="47">
        <f>+F58</f>
        <v>66493.66</v>
      </c>
      <c r="G57" s="66"/>
      <c r="H57" s="66"/>
    </row>
    <row r="58" spans="1:9" s="65" customFormat="1" x14ac:dyDescent="0.2">
      <c r="A58" s="64"/>
      <c r="B58" s="64"/>
      <c r="D58" s="57" t="s">
        <v>91</v>
      </c>
      <c r="E58" s="57" t="s">
        <v>90</v>
      </c>
      <c r="F58" s="70">
        <v>66493.66</v>
      </c>
      <c r="G58" s="66"/>
      <c r="H58" s="66"/>
    </row>
    <row r="59" spans="1:9" s="65" customFormat="1" x14ac:dyDescent="0.2">
      <c r="A59" s="64"/>
      <c r="B59" s="58" t="s">
        <v>140</v>
      </c>
      <c r="E59" s="72" t="s">
        <v>141</v>
      </c>
      <c r="F59" s="47">
        <f>+F60</f>
        <v>3561730</v>
      </c>
      <c r="G59" s="66"/>
      <c r="H59" s="66"/>
    </row>
    <row r="60" spans="1:9" s="65" customFormat="1" x14ac:dyDescent="0.2">
      <c r="A60" s="64"/>
      <c r="B60" s="64"/>
      <c r="C60" s="65" t="s">
        <v>142</v>
      </c>
      <c r="D60" s="57"/>
      <c r="E60" s="58" t="s">
        <v>143</v>
      </c>
      <c r="F60" s="47">
        <f>+F61</f>
        <v>3561730</v>
      </c>
      <c r="G60" s="66"/>
      <c r="H60" s="66"/>
    </row>
    <row r="61" spans="1:9" s="65" customFormat="1" x14ac:dyDescent="0.2">
      <c r="A61" s="64"/>
      <c r="B61" s="64"/>
      <c r="D61" s="65" t="s">
        <v>144</v>
      </c>
      <c r="E61" s="57" t="s">
        <v>143</v>
      </c>
      <c r="F61" s="70">
        <v>3561730</v>
      </c>
      <c r="G61" s="66"/>
      <c r="H61" s="66"/>
    </row>
    <row r="62" spans="1:9" s="65" customFormat="1" x14ac:dyDescent="0.2">
      <c r="A62" s="64"/>
      <c r="B62" s="58" t="s">
        <v>145</v>
      </c>
      <c r="E62" s="72" t="s">
        <v>146</v>
      </c>
      <c r="F62" s="47">
        <f>F63+F65</f>
        <v>59977.2</v>
      </c>
      <c r="G62" s="66"/>
    </row>
    <row r="63" spans="1:9" s="65" customFormat="1" x14ac:dyDescent="0.2">
      <c r="A63" s="64"/>
      <c r="B63" s="64"/>
      <c r="C63" s="65" t="s">
        <v>150</v>
      </c>
      <c r="D63" s="57"/>
      <c r="E63" s="58" t="s">
        <v>152</v>
      </c>
      <c r="F63" s="47">
        <f>+F64</f>
        <v>42432.2</v>
      </c>
      <c r="G63" s="66"/>
    </row>
    <row r="64" spans="1:9" s="65" customFormat="1" x14ac:dyDescent="0.2">
      <c r="A64" s="64"/>
      <c r="B64" s="64"/>
      <c r="D64" s="65" t="s">
        <v>151</v>
      </c>
      <c r="E64" s="57" t="s">
        <v>152</v>
      </c>
      <c r="F64" s="70">
        <v>42432.2</v>
      </c>
      <c r="G64" s="66"/>
    </row>
    <row r="65" spans="1:8" s="65" customFormat="1" x14ac:dyDescent="0.2">
      <c r="A65" s="64"/>
      <c r="B65" s="64"/>
      <c r="C65" s="65" t="s">
        <v>147</v>
      </c>
      <c r="D65" s="57"/>
      <c r="E65" s="58" t="s">
        <v>148</v>
      </c>
      <c r="F65" s="47">
        <f>+F66</f>
        <v>17545</v>
      </c>
      <c r="G65" s="66"/>
    </row>
    <row r="66" spans="1:8" s="65" customFormat="1" x14ac:dyDescent="0.2">
      <c r="A66" s="64"/>
      <c r="B66" s="64"/>
      <c r="D66" s="65" t="s">
        <v>149</v>
      </c>
      <c r="E66" s="57" t="s">
        <v>148</v>
      </c>
      <c r="F66" s="70">
        <v>17545</v>
      </c>
      <c r="G66" s="66"/>
    </row>
    <row r="67" spans="1:8" s="65" customFormat="1" x14ac:dyDescent="0.2">
      <c r="A67" s="64"/>
      <c r="B67" s="64" t="s">
        <v>92</v>
      </c>
      <c r="E67" s="72" t="s">
        <v>93</v>
      </c>
      <c r="F67" s="47">
        <f>+F68</f>
        <v>90000</v>
      </c>
      <c r="G67" s="66"/>
      <c r="H67" s="66"/>
    </row>
    <row r="68" spans="1:8" s="65" customFormat="1" x14ac:dyDescent="0.2">
      <c r="A68" s="64"/>
      <c r="B68" s="64"/>
      <c r="C68" s="65" t="s">
        <v>94</v>
      </c>
      <c r="D68" s="57"/>
      <c r="E68" s="58" t="s">
        <v>95</v>
      </c>
      <c r="F68" s="47">
        <f>+F69</f>
        <v>90000</v>
      </c>
      <c r="G68" s="66"/>
    </row>
    <row r="69" spans="1:8" s="65" customFormat="1" x14ac:dyDescent="0.2">
      <c r="A69" s="64"/>
      <c r="B69" s="64"/>
      <c r="D69" s="65" t="s">
        <v>96</v>
      </c>
      <c r="E69" s="57" t="s">
        <v>95</v>
      </c>
      <c r="F69" s="70">
        <v>90000</v>
      </c>
      <c r="G69" s="66"/>
    </row>
    <row r="70" spans="1:8" s="65" customFormat="1" x14ac:dyDescent="0.2">
      <c r="A70" s="64"/>
      <c r="B70" s="64" t="s">
        <v>107</v>
      </c>
      <c r="E70" s="72" t="s">
        <v>108</v>
      </c>
      <c r="F70" s="47">
        <f>+F71</f>
        <v>1250000</v>
      </c>
      <c r="G70" s="66"/>
    </row>
    <row r="71" spans="1:8" s="65" customFormat="1" x14ac:dyDescent="0.2">
      <c r="A71" s="64"/>
      <c r="B71" s="64"/>
      <c r="C71" s="65" t="s">
        <v>109</v>
      </c>
      <c r="E71" s="58" t="s">
        <v>110</v>
      </c>
      <c r="F71" s="47">
        <f>+F72</f>
        <v>1250000</v>
      </c>
      <c r="G71" s="66"/>
    </row>
    <row r="72" spans="1:8" s="65" customFormat="1" x14ac:dyDescent="0.2">
      <c r="A72" s="64"/>
      <c r="B72" s="64"/>
      <c r="D72" s="65" t="s">
        <v>111</v>
      </c>
      <c r="E72" s="57" t="s">
        <v>110</v>
      </c>
      <c r="F72" s="70">
        <v>1250000</v>
      </c>
      <c r="G72" s="66"/>
    </row>
    <row r="73" spans="1:8" s="65" customFormat="1" ht="25.5" x14ac:dyDescent="0.2">
      <c r="A73" s="64"/>
      <c r="B73" s="64" t="s">
        <v>97</v>
      </c>
      <c r="E73" s="72" t="s">
        <v>98</v>
      </c>
      <c r="F73" s="47">
        <f>F74+F77</f>
        <v>806560.7</v>
      </c>
      <c r="G73" s="66"/>
      <c r="H73" s="66"/>
    </row>
    <row r="74" spans="1:8" s="65" customFormat="1" x14ac:dyDescent="0.2">
      <c r="A74" s="64"/>
      <c r="B74" s="64"/>
      <c r="C74" s="65" t="s">
        <v>165</v>
      </c>
      <c r="E74" s="72" t="s">
        <v>168</v>
      </c>
      <c r="F74" s="47">
        <f>SUM(F75:F76)</f>
        <v>117926.74</v>
      </c>
      <c r="G74" s="66"/>
      <c r="H74" s="66"/>
    </row>
    <row r="75" spans="1:8" s="65" customFormat="1" x14ac:dyDescent="0.2">
      <c r="A75" s="64"/>
      <c r="B75" s="64"/>
      <c r="D75" s="65" t="s">
        <v>166</v>
      </c>
      <c r="E75" s="81" t="s">
        <v>167</v>
      </c>
      <c r="F75" s="70">
        <v>27000</v>
      </c>
      <c r="G75" s="66"/>
      <c r="H75" s="66"/>
    </row>
    <row r="76" spans="1:8" s="65" customFormat="1" x14ac:dyDescent="0.2">
      <c r="A76" s="64"/>
      <c r="B76" s="64"/>
      <c r="D76" s="65" t="s">
        <v>169</v>
      </c>
      <c r="E76" s="81" t="s">
        <v>170</v>
      </c>
      <c r="F76" s="70">
        <v>90926.74</v>
      </c>
      <c r="G76" s="66"/>
      <c r="H76" s="66"/>
    </row>
    <row r="77" spans="1:8" s="65" customFormat="1" x14ac:dyDescent="0.2">
      <c r="A77" s="64"/>
      <c r="B77" s="64"/>
      <c r="C77" s="65" t="s">
        <v>99</v>
      </c>
      <c r="E77" s="58" t="s">
        <v>100</v>
      </c>
      <c r="F77" s="47">
        <f>+F78</f>
        <v>688633.96</v>
      </c>
      <c r="G77" s="66"/>
      <c r="H77" s="66"/>
    </row>
    <row r="78" spans="1:8" s="65" customFormat="1" x14ac:dyDescent="0.2">
      <c r="A78" s="64"/>
      <c r="B78" s="64"/>
      <c r="D78" s="65" t="s">
        <v>101</v>
      </c>
      <c r="E78" s="57" t="s">
        <v>102</v>
      </c>
      <c r="F78" s="70">
        <v>688633.96</v>
      </c>
      <c r="G78" s="66"/>
      <c r="H78" s="66"/>
    </row>
    <row r="79" spans="1:8" s="65" customFormat="1" x14ac:dyDescent="0.2">
      <c r="A79" s="64"/>
      <c r="B79" s="58" t="s">
        <v>61</v>
      </c>
      <c r="E79" s="58" t="s">
        <v>62</v>
      </c>
      <c r="F79" s="47">
        <f>+F80+F82+F84+F86</f>
        <v>25543389.850000001</v>
      </c>
      <c r="G79" s="66"/>
      <c r="H79" s="66"/>
    </row>
    <row r="80" spans="1:8" s="65" customFormat="1" x14ac:dyDescent="0.2">
      <c r="A80" s="64"/>
      <c r="B80" s="64"/>
      <c r="C80" s="57" t="s">
        <v>80</v>
      </c>
      <c r="E80" s="58" t="s">
        <v>81</v>
      </c>
      <c r="F80" s="47">
        <f>SUM(F81)</f>
        <v>11461511.85</v>
      </c>
      <c r="G80" s="66"/>
      <c r="H80" s="66"/>
    </row>
    <row r="81" spans="1:9" s="65" customFormat="1" x14ac:dyDescent="0.2">
      <c r="A81" s="64"/>
      <c r="B81" s="64"/>
      <c r="D81" s="57" t="s">
        <v>82</v>
      </c>
      <c r="E81" s="57" t="s">
        <v>81</v>
      </c>
      <c r="F81" s="70">
        <v>11461511.85</v>
      </c>
      <c r="G81" s="66"/>
      <c r="H81" s="66"/>
    </row>
    <row r="82" spans="1:9" s="65" customFormat="1" x14ac:dyDescent="0.2">
      <c r="A82" s="64"/>
      <c r="B82" s="64"/>
      <c r="C82" s="65" t="s">
        <v>171</v>
      </c>
      <c r="D82" s="57"/>
      <c r="E82" s="58" t="s">
        <v>174</v>
      </c>
      <c r="F82" s="47">
        <f>+F83</f>
        <v>1900</v>
      </c>
      <c r="G82" s="66"/>
      <c r="H82" s="66"/>
    </row>
    <row r="83" spans="1:9" s="65" customFormat="1" x14ac:dyDescent="0.2">
      <c r="A83" s="64"/>
      <c r="B83" s="64"/>
      <c r="D83" s="57" t="s">
        <v>172</v>
      </c>
      <c r="E83" s="57" t="s">
        <v>173</v>
      </c>
      <c r="F83" s="70">
        <v>1900</v>
      </c>
      <c r="G83" s="66"/>
      <c r="H83" s="66"/>
    </row>
    <row r="84" spans="1:9" s="65" customFormat="1" x14ac:dyDescent="0.2">
      <c r="A84" s="64"/>
      <c r="B84" s="64"/>
      <c r="C84" s="57" t="s">
        <v>153</v>
      </c>
      <c r="E84" s="58" t="s">
        <v>154</v>
      </c>
      <c r="F84" s="47">
        <f>SUM(F85)</f>
        <v>74840</v>
      </c>
      <c r="G84" s="66"/>
    </row>
    <row r="85" spans="1:9" s="65" customFormat="1" x14ac:dyDescent="0.2">
      <c r="A85" s="64"/>
      <c r="B85" s="64"/>
      <c r="D85" s="57" t="s">
        <v>155</v>
      </c>
      <c r="E85" s="57" t="s">
        <v>156</v>
      </c>
      <c r="F85" s="70">
        <v>74840</v>
      </c>
      <c r="G85" s="66"/>
    </row>
    <row r="86" spans="1:9" s="65" customFormat="1" x14ac:dyDescent="0.2">
      <c r="A86" s="64"/>
      <c r="B86" s="64"/>
      <c r="C86" s="57" t="s">
        <v>103</v>
      </c>
      <c r="E86" s="58" t="s">
        <v>104</v>
      </c>
      <c r="F86" s="47">
        <f>SUM(F87:F88)</f>
        <v>14005138</v>
      </c>
      <c r="G86" s="66"/>
      <c r="H86" s="66"/>
    </row>
    <row r="87" spans="1:9" s="65" customFormat="1" x14ac:dyDescent="0.2">
      <c r="A87" s="64"/>
      <c r="B87" s="64"/>
      <c r="D87" s="57" t="s">
        <v>175</v>
      </c>
      <c r="E87" s="57" t="s">
        <v>176</v>
      </c>
      <c r="F87" s="70">
        <v>5138</v>
      </c>
      <c r="G87" s="66"/>
      <c r="H87" s="66"/>
    </row>
    <row r="88" spans="1:9" s="65" customFormat="1" x14ac:dyDescent="0.2">
      <c r="A88" s="64"/>
      <c r="B88" s="64"/>
      <c r="D88" s="57" t="s">
        <v>105</v>
      </c>
      <c r="E88" s="57" t="s">
        <v>106</v>
      </c>
      <c r="F88" s="70">
        <v>14000000</v>
      </c>
      <c r="G88" s="66"/>
      <c r="H88" s="66"/>
    </row>
    <row r="89" spans="1:9" s="75" customFormat="1" x14ac:dyDescent="0.2">
      <c r="A89" s="73"/>
      <c r="B89" s="73"/>
      <c r="C89" s="74"/>
      <c r="E89" s="76" t="s">
        <v>69</v>
      </c>
      <c r="G89" s="12">
        <f>+F42</f>
        <v>32470733.480000004</v>
      </c>
      <c r="H89" s="77"/>
      <c r="I89" s="78"/>
    </row>
    <row r="90" spans="1:9" s="65" customFormat="1" ht="15.75" x14ac:dyDescent="0.25">
      <c r="A90" s="58">
        <v>2.2999999999999998</v>
      </c>
      <c r="B90" s="64"/>
      <c r="E90" s="79" t="s">
        <v>75</v>
      </c>
      <c r="F90" s="47">
        <f>F91+F96+F101+F104+F107</f>
        <v>2201889.14</v>
      </c>
      <c r="G90" s="66"/>
      <c r="H90" s="66"/>
    </row>
    <row r="91" spans="1:9" s="65" customFormat="1" x14ac:dyDescent="0.2">
      <c r="A91" s="64"/>
      <c r="B91" s="58" t="s">
        <v>112</v>
      </c>
      <c r="E91" s="58" t="s">
        <v>113</v>
      </c>
      <c r="F91" s="47">
        <f>+F92+F94</f>
        <v>516877.87</v>
      </c>
      <c r="G91" s="66"/>
      <c r="H91" s="66"/>
    </row>
    <row r="92" spans="1:9" s="78" customFormat="1" x14ac:dyDescent="0.2">
      <c r="A92" s="65"/>
      <c r="B92" s="67"/>
      <c r="C92" s="57" t="s">
        <v>114</v>
      </c>
      <c r="D92" s="67"/>
      <c r="E92" s="64" t="s">
        <v>115</v>
      </c>
      <c r="F92" s="69">
        <f>+F93</f>
        <v>456509.13</v>
      </c>
      <c r="H92" s="80"/>
    </row>
    <row r="93" spans="1:9" s="65" customFormat="1" x14ac:dyDescent="0.2">
      <c r="A93" s="64"/>
      <c r="B93" s="64"/>
      <c r="D93" s="57" t="s">
        <v>116</v>
      </c>
      <c r="E93" s="65" t="s">
        <v>115</v>
      </c>
      <c r="F93" s="68">
        <v>456509.13</v>
      </c>
      <c r="G93" s="66"/>
      <c r="H93" s="66"/>
    </row>
    <row r="94" spans="1:9" s="65" customFormat="1" x14ac:dyDescent="0.2">
      <c r="A94" s="64"/>
      <c r="B94" s="64"/>
      <c r="C94" s="57" t="s">
        <v>117</v>
      </c>
      <c r="E94" s="58" t="s">
        <v>118</v>
      </c>
      <c r="F94" s="69">
        <f>+F95</f>
        <v>60368.74</v>
      </c>
      <c r="G94" s="66"/>
    </row>
    <row r="95" spans="1:9" s="65" customFormat="1" x14ac:dyDescent="0.2">
      <c r="A95" s="64"/>
      <c r="B95" s="64"/>
      <c r="D95" s="57" t="s">
        <v>119</v>
      </c>
      <c r="E95" s="57" t="s">
        <v>120</v>
      </c>
      <c r="F95" s="70">
        <v>60368.74</v>
      </c>
      <c r="G95" s="66"/>
    </row>
    <row r="96" spans="1:9" s="65" customFormat="1" x14ac:dyDescent="0.2">
      <c r="A96" s="64"/>
      <c r="B96" s="58" t="s">
        <v>157</v>
      </c>
      <c r="E96" s="58" t="s">
        <v>158</v>
      </c>
      <c r="F96" s="47">
        <f>+F97+F99</f>
        <v>64932.040000000008</v>
      </c>
      <c r="G96" s="66"/>
      <c r="H96" s="66"/>
    </row>
    <row r="97" spans="1:8" s="65" customFormat="1" x14ac:dyDescent="0.2">
      <c r="A97" s="64"/>
      <c r="B97" s="58"/>
      <c r="C97" s="57" t="s">
        <v>177</v>
      </c>
      <c r="D97" s="67"/>
      <c r="E97" s="64" t="s">
        <v>179</v>
      </c>
      <c r="F97" s="69">
        <f>F98</f>
        <v>18760.240000000002</v>
      </c>
      <c r="G97" s="66"/>
      <c r="H97" s="66"/>
    </row>
    <row r="98" spans="1:8" s="65" customFormat="1" x14ac:dyDescent="0.2">
      <c r="A98" s="64"/>
      <c r="B98" s="58"/>
      <c r="D98" s="57" t="s">
        <v>178</v>
      </c>
      <c r="E98" s="65" t="s">
        <v>179</v>
      </c>
      <c r="F98" s="68">
        <v>18760.240000000002</v>
      </c>
      <c r="G98" s="66"/>
      <c r="H98" s="66"/>
    </row>
    <row r="99" spans="1:8" s="65" customFormat="1" x14ac:dyDescent="0.2">
      <c r="A99" s="64"/>
      <c r="B99" s="67"/>
      <c r="C99" s="57" t="s">
        <v>159</v>
      </c>
      <c r="D99" s="67"/>
      <c r="E99" s="64" t="s">
        <v>160</v>
      </c>
      <c r="F99" s="69">
        <f>F100</f>
        <v>46171.8</v>
      </c>
      <c r="G99" s="66"/>
      <c r="H99" s="66"/>
    </row>
    <row r="100" spans="1:8" s="65" customFormat="1" x14ac:dyDescent="0.2">
      <c r="A100" s="64"/>
      <c r="B100" s="64"/>
      <c r="D100" s="57" t="s">
        <v>161</v>
      </c>
      <c r="E100" s="65" t="s">
        <v>160</v>
      </c>
      <c r="F100" s="68">
        <v>46171.8</v>
      </c>
      <c r="G100" s="66"/>
      <c r="H100" s="66"/>
    </row>
    <row r="101" spans="1:8" s="65" customFormat="1" x14ac:dyDescent="0.2">
      <c r="A101" s="64"/>
      <c r="B101" s="58" t="s">
        <v>180</v>
      </c>
      <c r="D101" s="57"/>
      <c r="E101" s="64" t="s">
        <v>184</v>
      </c>
      <c r="F101" s="69">
        <f>+F102</f>
        <v>114792.68</v>
      </c>
      <c r="G101" s="66"/>
      <c r="H101" s="66"/>
    </row>
    <row r="102" spans="1:8" s="65" customFormat="1" x14ac:dyDescent="0.2">
      <c r="A102" s="64"/>
      <c r="B102" s="64"/>
      <c r="C102" s="65" t="s">
        <v>181</v>
      </c>
      <c r="D102" s="57"/>
      <c r="E102" s="64" t="s">
        <v>183</v>
      </c>
      <c r="F102" s="69">
        <f>+F103</f>
        <v>114792.68</v>
      </c>
      <c r="G102" s="66"/>
      <c r="H102" s="66"/>
    </row>
    <row r="103" spans="1:8" s="65" customFormat="1" x14ac:dyDescent="0.2">
      <c r="A103" s="64"/>
      <c r="B103" s="64"/>
      <c r="D103" s="65" t="s">
        <v>182</v>
      </c>
      <c r="E103" s="65" t="s">
        <v>183</v>
      </c>
      <c r="F103" s="68">
        <v>114792.68</v>
      </c>
      <c r="G103" s="66"/>
      <c r="H103" s="66"/>
    </row>
    <row r="104" spans="1:8" s="78" customFormat="1" x14ac:dyDescent="0.2">
      <c r="A104" s="65"/>
      <c r="B104" s="58" t="s">
        <v>70</v>
      </c>
      <c r="C104" s="67"/>
      <c r="D104" s="67"/>
      <c r="E104" s="64" t="s">
        <v>71</v>
      </c>
      <c r="F104" s="69">
        <f>+F105</f>
        <v>677887.7</v>
      </c>
      <c r="G104" s="80"/>
      <c r="H104" s="80"/>
    </row>
    <row r="105" spans="1:8" s="78" customFormat="1" x14ac:dyDescent="0.2">
      <c r="A105" s="65"/>
      <c r="B105" s="67"/>
      <c r="C105" s="57" t="s">
        <v>72</v>
      </c>
      <c r="D105" s="67"/>
      <c r="E105" s="64" t="s">
        <v>73</v>
      </c>
      <c r="F105" s="69">
        <f>+F106</f>
        <v>677887.7</v>
      </c>
      <c r="G105" s="80"/>
      <c r="H105" s="80"/>
    </row>
    <row r="106" spans="1:8" s="78" customFormat="1" x14ac:dyDescent="0.2">
      <c r="A106" s="65"/>
      <c r="B106" s="67"/>
      <c r="C106" s="67"/>
      <c r="D106" s="57" t="s">
        <v>74</v>
      </c>
      <c r="E106" s="65" t="s">
        <v>83</v>
      </c>
      <c r="F106" s="68">
        <v>677887.7</v>
      </c>
      <c r="G106" s="80"/>
      <c r="H106" s="80"/>
    </row>
    <row r="107" spans="1:8" s="78" customFormat="1" x14ac:dyDescent="0.2">
      <c r="A107" s="65"/>
      <c r="B107" s="58" t="s">
        <v>121</v>
      </c>
      <c r="C107" s="67"/>
      <c r="D107" s="67"/>
      <c r="E107" s="64" t="s">
        <v>122</v>
      </c>
      <c r="F107" s="69">
        <f>F108+F110+F112+F114</f>
        <v>827398.85</v>
      </c>
      <c r="G107" s="80"/>
      <c r="H107" s="80"/>
    </row>
    <row r="108" spans="1:8" s="78" customFormat="1" x14ac:dyDescent="0.2">
      <c r="A108" s="65"/>
      <c r="B108" s="67"/>
      <c r="C108" s="57" t="s">
        <v>162</v>
      </c>
      <c r="D108" s="67"/>
      <c r="E108" s="64" t="s">
        <v>163</v>
      </c>
      <c r="F108" s="69">
        <f>+F109</f>
        <v>43468.160000000003</v>
      </c>
      <c r="G108" s="80"/>
    </row>
    <row r="109" spans="1:8" s="78" customFormat="1" x14ac:dyDescent="0.2">
      <c r="A109" s="65"/>
      <c r="B109" s="67"/>
      <c r="C109" s="67"/>
      <c r="D109" s="57" t="s">
        <v>164</v>
      </c>
      <c r="E109" s="65" t="s">
        <v>163</v>
      </c>
      <c r="F109" s="68">
        <v>43468.160000000003</v>
      </c>
      <c r="G109" s="80"/>
    </row>
    <row r="110" spans="1:8" s="78" customFormat="1" x14ac:dyDescent="0.2">
      <c r="A110" s="65"/>
      <c r="B110" s="67"/>
      <c r="C110" s="57" t="s">
        <v>123</v>
      </c>
      <c r="D110" s="67"/>
      <c r="E110" s="64" t="s">
        <v>124</v>
      </c>
      <c r="F110" s="69">
        <f>+F111</f>
        <v>454902.55</v>
      </c>
      <c r="G110" s="80"/>
    </row>
    <row r="111" spans="1:8" s="78" customFormat="1" x14ac:dyDescent="0.2">
      <c r="A111" s="65"/>
      <c r="B111" s="67"/>
      <c r="C111" s="67"/>
      <c r="D111" s="57" t="s">
        <v>125</v>
      </c>
      <c r="E111" s="65" t="s">
        <v>124</v>
      </c>
      <c r="F111" s="68">
        <v>454902.55</v>
      </c>
      <c r="G111" s="80"/>
    </row>
    <row r="112" spans="1:8" s="78" customFormat="1" x14ac:dyDescent="0.2">
      <c r="A112" s="65"/>
      <c r="B112" s="67"/>
      <c r="C112" s="57" t="s">
        <v>126</v>
      </c>
      <c r="D112" s="67"/>
      <c r="E112" s="64" t="s">
        <v>127</v>
      </c>
      <c r="F112" s="69">
        <f>+F113</f>
        <v>264689.53000000003</v>
      </c>
      <c r="G112" s="80"/>
      <c r="H112" s="80"/>
    </row>
    <row r="113" spans="1:9" s="78" customFormat="1" x14ac:dyDescent="0.2">
      <c r="A113" s="65"/>
      <c r="B113" s="67"/>
      <c r="C113" s="67"/>
      <c r="D113" s="57" t="s">
        <v>128</v>
      </c>
      <c r="E113" s="65" t="s">
        <v>127</v>
      </c>
      <c r="F113" s="68">
        <v>264689.53000000003</v>
      </c>
      <c r="G113" s="80"/>
      <c r="H113" s="80"/>
    </row>
    <row r="114" spans="1:9" s="78" customFormat="1" x14ac:dyDescent="0.2">
      <c r="A114" s="65"/>
      <c r="B114" s="67"/>
      <c r="C114" s="57" t="s">
        <v>129</v>
      </c>
      <c r="D114" s="67"/>
      <c r="E114" s="64" t="s">
        <v>130</v>
      </c>
      <c r="F114" s="69">
        <f>+F115</f>
        <v>64338.61</v>
      </c>
      <c r="G114" s="80"/>
      <c r="H114" s="80"/>
    </row>
    <row r="115" spans="1:9" s="78" customFormat="1" x14ac:dyDescent="0.2">
      <c r="A115" s="65"/>
      <c r="B115" s="67"/>
      <c r="C115" s="67"/>
      <c r="D115" s="57" t="s">
        <v>131</v>
      </c>
      <c r="E115" s="65" t="s">
        <v>132</v>
      </c>
      <c r="F115" s="68">
        <v>64338.61</v>
      </c>
      <c r="G115" s="80"/>
      <c r="H115" s="80"/>
    </row>
    <row r="116" spans="1:9" x14ac:dyDescent="0.2">
      <c r="A116" s="8"/>
      <c r="B116" s="8"/>
      <c r="C116" s="15"/>
      <c r="E116" s="6" t="s">
        <v>76</v>
      </c>
      <c r="F116" s="2"/>
      <c r="G116" s="12">
        <f>+F90</f>
        <v>2201889.14</v>
      </c>
      <c r="I116" s="82"/>
    </row>
    <row r="117" spans="1:9" ht="15.75" x14ac:dyDescent="0.25">
      <c r="A117" s="36"/>
      <c r="B117" s="36"/>
      <c r="C117" s="36"/>
      <c r="D117" s="36"/>
      <c r="E117" s="35" t="s">
        <v>16</v>
      </c>
      <c r="F117" s="37"/>
      <c r="G117" s="38">
        <f>SUM(G24:G116)</f>
        <v>45321245.460000008</v>
      </c>
    </row>
    <row r="118" spans="1:9" ht="16.5" thickBot="1" x14ac:dyDescent="0.3">
      <c r="A118" s="36"/>
      <c r="B118" s="36"/>
      <c r="C118" s="36"/>
      <c r="D118" s="36"/>
      <c r="E118" s="35" t="s">
        <v>17</v>
      </c>
      <c r="F118" s="37"/>
      <c r="G118" s="39">
        <f>G20-G117</f>
        <v>280249559.48000002</v>
      </c>
    </row>
    <row r="119" spans="1:9" ht="13.5" thickTop="1" x14ac:dyDescent="0.2"/>
    <row r="121" spans="1:9" x14ac:dyDescent="0.2">
      <c r="E121" s="9"/>
    </row>
    <row r="122" spans="1:9" x14ac:dyDescent="0.2">
      <c r="E122" s="10" t="s">
        <v>21</v>
      </c>
    </row>
    <row r="123" spans="1:9" x14ac:dyDescent="0.2">
      <c r="E123" s="52">
        <v>43251</v>
      </c>
    </row>
    <row r="124" spans="1:9" s="87" customFormat="1" x14ac:dyDescent="0.2">
      <c r="E124" s="86"/>
      <c r="F124" s="86"/>
      <c r="G124" s="86"/>
      <c r="H124" s="86"/>
      <c r="I124" s="62"/>
    </row>
    <row r="125" spans="1:9" s="87" customFormat="1" x14ac:dyDescent="0.2">
      <c r="E125" s="86"/>
      <c r="F125" s="86"/>
      <c r="G125" s="86"/>
      <c r="H125" s="86"/>
      <c r="I125" s="62"/>
    </row>
    <row r="126" spans="1:9" s="87" customFormat="1" x14ac:dyDescent="0.2">
      <c r="E126" s="86"/>
      <c r="F126" s="86"/>
      <c r="G126" s="86"/>
      <c r="H126" s="86"/>
      <c r="I126" s="62"/>
    </row>
    <row r="127" spans="1:9" s="87" customFormat="1" x14ac:dyDescent="0.2">
      <c r="E127" s="86"/>
      <c r="F127" s="86"/>
      <c r="G127" s="86"/>
      <c r="H127" s="86"/>
      <c r="I127" s="62"/>
    </row>
    <row r="128" spans="1:9" s="87" customFormat="1" x14ac:dyDescent="0.2">
      <c r="E128" s="86"/>
      <c r="F128" s="86"/>
      <c r="G128" s="86"/>
      <c r="H128" s="86"/>
      <c r="I128" s="62"/>
    </row>
    <row r="129" spans="5:9" s="87" customFormat="1" x14ac:dyDescent="0.2">
      <c r="E129" s="86"/>
      <c r="F129" s="86"/>
      <c r="G129" s="86"/>
      <c r="H129" s="86"/>
      <c r="I129" s="62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G25" sqref="G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90"/>
      <c r="B11" s="90"/>
      <c r="C11" s="90"/>
      <c r="D11" s="90"/>
      <c r="E11" s="90"/>
      <c r="F11" s="90"/>
      <c r="G11" s="90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9" t="s">
        <v>24</v>
      </c>
      <c r="B13" s="89"/>
      <c r="C13" s="89"/>
      <c r="D13" s="89"/>
      <c r="E13" s="89"/>
      <c r="F13" s="89"/>
      <c r="G13" s="89"/>
    </row>
    <row r="14" spans="1:10" ht="15.75" x14ac:dyDescent="0.25">
      <c r="A14" s="89" t="s">
        <v>137</v>
      </c>
      <c r="B14" s="89"/>
      <c r="C14" s="89"/>
      <c r="D14" s="89"/>
      <c r="E14" s="89"/>
      <c r="F14" s="89"/>
      <c r="G14" s="89"/>
    </row>
    <row r="15" spans="1:10" ht="15.75" x14ac:dyDescent="0.25">
      <c r="A15" s="89" t="s">
        <v>1</v>
      </c>
      <c r="B15" s="89"/>
      <c r="C15" s="89"/>
      <c r="D15" s="89"/>
      <c r="E15" s="89"/>
      <c r="F15" s="89"/>
      <c r="G15" s="89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9" t="s">
        <v>14</v>
      </c>
      <c r="B20" s="89"/>
      <c r="C20" s="89"/>
      <c r="D20" s="89"/>
      <c r="E20" s="89"/>
      <c r="F20" s="89"/>
      <c r="G20" s="89"/>
    </row>
    <row r="21" spans="1:7" ht="15.75" x14ac:dyDescent="0.25">
      <c r="A21" s="89"/>
      <c r="B21" s="89"/>
      <c r="C21" s="89"/>
      <c r="D21" s="89"/>
      <c r="E21" s="89"/>
      <c r="F21" s="89"/>
      <c r="G21" s="89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15.75" x14ac:dyDescent="0.25">
      <c r="A24" s="96" t="s">
        <v>8</v>
      </c>
      <c r="B24" s="96"/>
      <c r="C24" s="96"/>
      <c r="D24" s="96"/>
      <c r="E24" s="22"/>
      <c r="F24" s="22"/>
      <c r="G24" s="21" t="s">
        <v>9</v>
      </c>
    </row>
    <row r="25" spans="1:7" ht="18" x14ac:dyDescent="0.25">
      <c r="A25" s="92" t="s">
        <v>138</v>
      </c>
      <c r="B25" s="92"/>
      <c r="C25" s="92"/>
      <c r="D25" s="92"/>
      <c r="E25" s="24"/>
      <c r="F25" s="24"/>
      <c r="G25" s="27">
        <f>+ejecucion!G20</f>
        <v>325570804.94</v>
      </c>
    </row>
    <row r="26" spans="1:7" ht="18" x14ac:dyDescent="0.25">
      <c r="A26" s="92" t="s">
        <v>22</v>
      </c>
      <c r="B26" s="92"/>
      <c r="C26" s="92"/>
      <c r="D26" s="92"/>
      <c r="E26" s="24"/>
      <c r="F26" s="25"/>
      <c r="G26" s="28">
        <v>0</v>
      </c>
    </row>
    <row r="27" spans="1:7" ht="18" x14ac:dyDescent="0.25">
      <c r="A27" s="93" t="s">
        <v>19</v>
      </c>
      <c r="B27" s="93"/>
      <c r="C27" s="93"/>
      <c r="D27" s="93"/>
      <c r="E27" s="25"/>
      <c r="F27" s="25"/>
      <c r="G27" s="29">
        <f>+G25+G26</f>
        <v>325570804.94</v>
      </c>
    </row>
    <row r="28" spans="1:7" ht="18" x14ac:dyDescent="0.25">
      <c r="A28" s="83"/>
      <c r="B28" s="83"/>
      <c r="C28" s="83"/>
      <c r="D28" s="84"/>
      <c r="E28" s="25"/>
      <c r="F28" s="25"/>
      <c r="G28" s="25"/>
    </row>
    <row r="29" spans="1:7" ht="18" x14ac:dyDescent="0.25">
      <c r="A29" s="93" t="s">
        <v>10</v>
      </c>
      <c r="B29" s="93"/>
      <c r="C29" s="83"/>
      <c r="D29" s="85"/>
      <c r="E29" s="25"/>
      <c r="F29" s="25"/>
      <c r="G29" s="25"/>
    </row>
    <row r="30" spans="1:7" ht="18" x14ac:dyDescent="0.25">
      <c r="A30" s="94" t="s">
        <v>11</v>
      </c>
      <c r="B30" s="94"/>
      <c r="C30" s="94"/>
      <c r="D30" s="94"/>
      <c r="E30" s="25"/>
      <c r="F30" s="27"/>
      <c r="G30" s="27">
        <f>ejecucion!G117</f>
        <v>45321245.460000008</v>
      </c>
    </row>
    <row r="31" spans="1:7" ht="18.75" thickBot="1" x14ac:dyDescent="0.3">
      <c r="A31" s="95" t="s">
        <v>139</v>
      </c>
      <c r="B31" s="95"/>
      <c r="C31" s="95"/>
      <c r="D31" s="95"/>
      <c r="E31" s="27"/>
      <c r="F31" s="26"/>
      <c r="G31" s="30">
        <f>+G27-G30</f>
        <v>280249559.48000002</v>
      </c>
    </row>
    <row r="32" spans="1:7" ht="18.75" thickTop="1" x14ac:dyDescent="0.25">
      <c r="A32" s="91"/>
      <c r="B32" s="91"/>
      <c r="C32" s="91"/>
      <c r="D32" s="16"/>
      <c r="E32" s="26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2018-06-04T15:39:19Z</cp:lastPrinted>
  <dcterms:created xsi:type="dcterms:W3CDTF">2006-01-17T19:13:45Z</dcterms:created>
  <dcterms:modified xsi:type="dcterms:W3CDTF">2018-06-06T16:26:35Z</dcterms:modified>
</cp:coreProperties>
</file>